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.docs.live.net/bbc03d494604c9da/Documentos/"/>
    </mc:Choice>
  </mc:AlternateContent>
  <xr:revisionPtr revIDLastSave="0" documentId="8_{4BFF5760-8016-4D05-B479-618F8AABE770}" xr6:coauthVersionLast="47" xr6:coauthVersionMax="47" xr10:uidLastSave="{00000000-0000-0000-0000-000000000000}"/>
  <bookViews>
    <workbookView xWindow="-120" yWindow="-120" windowWidth="20730" windowHeight="11040" tabRatio="608" firstSheet="4" activeTab="5" xr2:uid="{00000000-000D-0000-FFFF-FFFF00000000}"/>
  </bookViews>
  <sheets>
    <sheet name="Controles" sheetId="15" r:id="rId1"/>
    <sheet name="Manufacturero" sheetId="12" r:id="rId2"/>
    <sheet name="No Manufacturero" sheetId="3" r:id="rId3"/>
    <sheet name="Mínimos" sheetId="20" r:id="rId4"/>
    <sheet name="Gráficas " sheetId="21" r:id="rId5"/>
    <sheet name="Cuadro Manufacturero" sheetId="13" r:id="rId6"/>
    <sheet name="Cuadro No Manufacturero" sheetId="14" r:id="rId7"/>
  </sheets>
  <definedNames>
    <definedName name="_xlnm._FilterDatabase" localSheetId="5" hidden="1">'Cuadro Manufacturero'!$G$7:$G$15</definedName>
    <definedName name="_MailAutoSig" localSheetId="2">'No Manufacturero'!#REF!</definedName>
    <definedName name="_xlnm.Print_Area" localSheetId="5">'Cuadro Manufacturero'!$B$4:$I$15</definedName>
    <definedName name="_xlnm.Print_Area" localSheetId="2">'No Manufacturero'!#REF!</definedName>
    <definedName name="contar">Controles!$A$1</definedName>
    <definedName name="mes_ant" localSheetId="4">#REF!</definedName>
    <definedName name="mes_ant">'Cuadro Manufacturero'!$K$2</definedName>
    <definedName name="mes_pre" localSheetId="4">#REF!</definedName>
    <definedName name="mes_pre">'Cuadro Manufacturero'!$L$2</definedName>
    <definedName name="_xlnm.Print_Titles" localSheetId="2">'No Manufacturero'!$1:$3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7" i="3" l="1"/>
  <c r="D247" i="3"/>
  <c r="F247" i="3"/>
  <c r="G247" i="3"/>
  <c r="I247" i="3"/>
  <c r="M247" i="3"/>
  <c r="N247" i="3"/>
  <c r="P247" i="3"/>
  <c r="R247" i="3"/>
  <c r="T247" i="3"/>
  <c r="U247" i="3"/>
  <c r="W247" i="3"/>
  <c r="Y247" i="3"/>
  <c r="AA247" i="3"/>
  <c r="AB247" i="3"/>
  <c r="AD247" i="3"/>
  <c r="AF247" i="3"/>
  <c r="AH247" i="3"/>
  <c r="AI247" i="3"/>
  <c r="AK247" i="3"/>
  <c r="AM247" i="3"/>
  <c r="AN247" i="3"/>
  <c r="AP247" i="3"/>
  <c r="AQ247" i="3"/>
  <c r="AS247" i="3"/>
  <c r="AT247" i="12"/>
  <c r="AV247" i="12"/>
  <c r="AW247" i="12"/>
  <c r="AY247" i="12"/>
  <c r="AM247" i="12"/>
  <c r="AO247" i="12"/>
  <c r="AP247" i="12"/>
  <c r="AR247" i="12"/>
  <c r="AF247" i="12"/>
  <c r="AH247" i="12"/>
  <c r="AI247" i="12"/>
  <c r="AK247" i="12"/>
  <c r="Y247" i="12"/>
  <c r="AA247" i="12"/>
  <c r="AB247" i="12"/>
  <c r="AD247" i="12"/>
  <c r="R247" i="12"/>
  <c r="T247" i="12"/>
  <c r="U247" i="12"/>
  <c r="W247" i="12"/>
  <c r="K247" i="12"/>
  <c r="M247" i="12"/>
  <c r="N247" i="12"/>
  <c r="P247" i="12"/>
  <c r="I247" i="12"/>
  <c r="G247" i="12"/>
  <c r="F247" i="12"/>
  <c r="D247" i="12"/>
  <c r="AS246" i="3"/>
  <c r="AQ246" i="3"/>
  <c r="AP246" i="3"/>
  <c r="AN246" i="3"/>
  <c r="AM246" i="3"/>
  <c r="AK246" i="3"/>
  <c r="AI246" i="3"/>
  <c r="AH246" i="3"/>
  <c r="AF246" i="3"/>
  <c r="AD246" i="3"/>
  <c r="AB246" i="3"/>
  <c r="AA246" i="3"/>
  <c r="Y246" i="3"/>
  <c r="W246" i="3"/>
  <c r="U246" i="3"/>
  <c r="T246" i="3"/>
  <c r="R246" i="3"/>
  <c r="P246" i="3"/>
  <c r="N246" i="3"/>
  <c r="M246" i="3"/>
  <c r="K246" i="3"/>
  <c r="I246" i="3"/>
  <c r="G246" i="3"/>
  <c r="F246" i="3"/>
  <c r="D246" i="3"/>
  <c r="AY246" i="12"/>
  <c r="AW246" i="12"/>
  <c r="AV246" i="12"/>
  <c r="AT246" i="12"/>
  <c r="AR246" i="12"/>
  <c r="AP246" i="12"/>
  <c r="AO246" i="12"/>
  <c r="AM246" i="12"/>
  <c r="AK246" i="12"/>
  <c r="AI246" i="12"/>
  <c r="AH246" i="12"/>
  <c r="AF246" i="12"/>
  <c r="AD246" i="12"/>
  <c r="AB246" i="12"/>
  <c r="AA246" i="12"/>
  <c r="Y246" i="12"/>
  <c r="W246" i="12"/>
  <c r="U246" i="12"/>
  <c r="T246" i="12"/>
  <c r="R246" i="12"/>
  <c r="P246" i="12"/>
  <c r="N246" i="12"/>
  <c r="M246" i="12"/>
  <c r="K246" i="12"/>
  <c r="I246" i="12"/>
  <c r="G246" i="12"/>
  <c r="F246" i="12"/>
  <c r="D246" i="12"/>
  <c r="AS245" i="3"/>
  <c r="AQ245" i="3"/>
  <c r="AP245" i="3"/>
  <c r="AN245" i="3"/>
  <c r="AM245" i="3"/>
  <c r="AK245" i="3"/>
  <c r="AI245" i="3"/>
  <c r="AH245" i="3"/>
  <c r="AF245" i="3"/>
  <c r="AD245" i="3"/>
  <c r="AB245" i="3"/>
  <c r="AA245" i="3"/>
  <c r="Y245" i="3"/>
  <c r="W245" i="3"/>
  <c r="U245" i="3"/>
  <c r="T245" i="3"/>
  <c r="R245" i="3"/>
  <c r="P245" i="3"/>
  <c r="N245" i="3"/>
  <c r="M245" i="3"/>
  <c r="K245" i="3"/>
  <c r="I245" i="3"/>
  <c r="G245" i="3"/>
  <c r="F245" i="3"/>
  <c r="D245" i="3"/>
  <c r="AY245" i="12"/>
  <c r="AW245" i="12"/>
  <c r="AV245" i="12"/>
  <c r="AT245" i="12"/>
  <c r="AR245" i="12"/>
  <c r="AP245" i="12"/>
  <c r="AO245" i="12"/>
  <c r="AM245" i="12"/>
  <c r="AK245" i="12"/>
  <c r="AI245" i="12"/>
  <c r="AH245" i="12"/>
  <c r="AF245" i="12"/>
  <c r="AD245" i="12"/>
  <c r="AB245" i="12"/>
  <c r="AA245" i="12"/>
  <c r="Y245" i="12"/>
  <c r="W245" i="12"/>
  <c r="U245" i="12"/>
  <c r="T245" i="12"/>
  <c r="R245" i="12"/>
  <c r="P245" i="12"/>
  <c r="N245" i="12"/>
  <c r="M245" i="12"/>
  <c r="K245" i="12"/>
  <c r="I245" i="12"/>
  <c r="G245" i="12"/>
  <c r="F245" i="12"/>
  <c r="D245" i="12"/>
  <c r="AS244" i="3"/>
  <c r="AQ244" i="3"/>
  <c r="AP244" i="3"/>
  <c r="AN244" i="3"/>
  <c r="AM244" i="3"/>
  <c r="AK244" i="3"/>
  <c r="AI244" i="3"/>
  <c r="AH244" i="3"/>
  <c r="AF244" i="3"/>
  <c r="AD244" i="3"/>
  <c r="AB244" i="3"/>
  <c r="AA244" i="3"/>
  <c r="Y244" i="3"/>
  <c r="W244" i="3"/>
  <c r="U244" i="3"/>
  <c r="T244" i="3"/>
  <c r="R244" i="3"/>
  <c r="P244" i="3"/>
  <c r="N244" i="3"/>
  <c r="M244" i="3"/>
  <c r="K244" i="3"/>
  <c r="I244" i="3"/>
  <c r="G244" i="3"/>
  <c r="F244" i="3"/>
  <c r="D244" i="3"/>
  <c r="AY244" i="12"/>
  <c r="AW244" i="12"/>
  <c r="AV244" i="12"/>
  <c r="AT244" i="12"/>
  <c r="AR244" i="12"/>
  <c r="AP244" i="12"/>
  <c r="AO244" i="12"/>
  <c r="AM244" i="12"/>
  <c r="AK244" i="12"/>
  <c r="AI244" i="12"/>
  <c r="AH244" i="12"/>
  <c r="AF244" i="12"/>
  <c r="AD244" i="12"/>
  <c r="AB244" i="12"/>
  <c r="AA244" i="12"/>
  <c r="Y244" i="12"/>
  <c r="W244" i="12"/>
  <c r="U244" i="12"/>
  <c r="T244" i="12"/>
  <c r="R244" i="12"/>
  <c r="P244" i="12"/>
  <c r="N244" i="12"/>
  <c r="M244" i="12"/>
  <c r="K244" i="12"/>
  <c r="I244" i="12"/>
  <c r="G244" i="12"/>
  <c r="F244" i="12"/>
  <c r="D244" i="12"/>
  <c r="AS243" i="3"/>
  <c r="AQ243" i="3"/>
  <c r="AP243" i="3"/>
  <c r="AN243" i="3"/>
  <c r="AM243" i="3"/>
  <c r="AK243" i="3"/>
  <c r="AI243" i="3"/>
  <c r="AH243" i="3"/>
  <c r="AF243" i="3"/>
  <c r="AD243" i="3"/>
  <c r="AB243" i="3"/>
  <c r="AA243" i="3"/>
  <c r="Y243" i="3"/>
  <c r="W243" i="3"/>
  <c r="U243" i="3"/>
  <c r="T243" i="3"/>
  <c r="R243" i="3"/>
  <c r="P243" i="3"/>
  <c r="N243" i="3"/>
  <c r="M243" i="3"/>
  <c r="K243" i="3"/>
  <c r="I243" i="3"/>
  <c r="G243" i="3"/>
  <c r="F243" i="3"/>
  <c r="D243" i="3"/>
  <c r="AY243" i="12"/>
  <c r="AW243" i="12"/>
  <c r="AV243" i="12"/>
  <c r="AT243" i="12"/>
  <c r="AR243" i="12"/>
  <c r="AP243" i="12"/>
  <c r="AO243" i="12"/>
  <c r="AM243" i="12"/>
  <c r="AK243" i="12"/>
  <c r="AI243" i="12"/>
  <c r="AH243" i="12"/>
  <c r="AF243" i="12"/>
  <c r="AD243" i="12"/>
  <c r="AB243" i="12"/>
  <c r="AA243" i="12"/>
  <c r="Y243" i="12"/>
  <c r="W243" i="12"/>
  <c r="U243" i="12"/>
  <c r="T243" i="12"/>
  <c r="R243" i="12"/>
  <c r="P243" i="12"/>
  <c r="N243" i="12"/>
  <c r="M243" i="12"/>
  <c r="K243" i="12"/>
  <c r="I243" i="12"/>
  <c r="G243" i="12"/>
  <c r="F243" i="12"/>
  <c r="D243" i="12"/>
  <c r="AS242" i="3"/>
  <c r="AQ242" i="3"/>
  <c r="AP242" i="3"/>
  <c r="AN242" i="3"/>
  <c r="AM242" i="3"/>
  <c r="AK242" i="3"/>
  <c r="AI242" i="3"/>
  <c r="AH242" i="3"/>
  <c r="AF242" i="3"/>
  <c r="AD242" i="3"/>
  <c r="AB242" i="3"/>
  <c r="AA242" i="3"/>
  <c r="Y242" i="3"/>
  <c r="W242" i="3"/>
  <c r="U242" i="3"/>
  <c r="T242" i="3"/>
  <c r="R242" i="3"/>
  <c r="P242" i="3"/>
  <c r="N242" i="3"/>
  <c r="M242" i="3"/>
  <c r="K242" i="3"/>
  <c r="I242" i="3"/>
  <c r="G242" i="3"/>
  <c r="F242" i="3"/>
  <c r="D242" i="3"/>
  <c r="AY242" i="12"/>
  <c r="AW242" i="12"/>
  <c r="AV242" i="12"/>
  <c r="AT242" i="12"/>
  <c r="AR242" i="12"/>
  <c r="AP242" i="12"/>
  <c r="AO242" i="12"/>
  <c r="AM242" i="12"/>
  <c r="AK242" i="12"/>
  <c r="AI242" i="12"/>
  <c r="AH242" i="12"/>
  <c r="AF242" i="12"/>
  <c r="AD242" i="12"/>
  <c r="AB242" i="12"/>
  <c r="AA242" i="12"/>
  <c r="Y242" i="12"/>
  <c r="W242" i="12"/>
  <c r="U242" i="12"/>
  <c r="T242" i="12"/>
  <c r="R242" i="12"/>
  <c r="P242" i="12"/>
  <c r="N242" i="12"/>
  <c r="M242" i="12"/>
  <c r="K242" i="12"/>
  <c r="I242" i="12"/>
  <c r="G242" i="12"/>
  <c r="F242" i="12"/>
  <c r="D242" i="12"/>
  <c r="AS241" i="3"/>
  <c r="AQ241" i="3"/>
  <c r="AP241" i="3"/>
  <c r="AN241" i="3"/>
  <c r="AM241" i="3"/>
  <c r="AK241" i="3"/>
  <c r="AI241" i="3"/>
  <c r="AH241" i="3"/>
  <c r="AF241" i="3"/>
  <c r="AD241" i="3"/>
  <c r="AB241" i="3"/>
  <c r="AA241" i="3"/>
  <c r="Y241" i="3"/>
  <c r="W241" i="3"/>
  <c r="U241" i="3"/>
  <c r="T241" i="3"/>
  <c r="R241" i="3"/>
  <c r="P241" i="3"/>
  <c r="N241" i="3"/>
  <c r="M241" i="3"/>
  <c r="K241" i="3"/>
  <c r="I241" i="3"/>
  <c r="G241" i="3"/>
  <c r="F241" i="3"/>
  <c r="D241" i="3"/>
  <c r="AY241" i="12"/>
  <c r="AW241" i="12"/>
  <c r="AV241" i="12"/>
  <c r="AT241" i="12"/>
  <c r="AR241" i="12"/>
  <c r="AP241" i="12"/>
  <c r="AO241" i="12"/>
  <c r="AM241" i="12"/>
  <c r="AK241" i="12"/>
  <c r="AI241" i="12"/>
  <c r="AH241" i="12"/>
  <c r="AF241" i="12"/>
  <c r="AD241" i="12"/>
  <c r="AB241" i="12"/>
  <c r="AA241" i="12"/>
  <c r="Y241" i="12"/>
  <c r="W241" i="12"/>
  <c r="U241" i="12"/>
  <c r="T241" i="12"/>
  <c r="R241" i="12"/>
  <c r="P241" i="12"/>
  <c r="N241" i="12"/>
  <c r="M241" i="12"/>
  <c r="K241" i="12"/>
  <c r="I241" i="12"/>
  <c r="G241" i="12"/>
  <c r="F241" i="12"/>
  <c r="D241" i="12"/>
  <c r="AS240" i="3"/>
  <c r="AQ240" i="3"/>
  <c r="AP240" i="3"/>
  <c r="AN240" i="3"/>
  <c r="AM240" i="3"/>
  <c r="AK240" i="3"/>
  <c r="AI240" i="3"/>
  <c r="AH240" i="3"/>
  <c r="AF240" i="3"/>
  <c r="AD240" i="3"/>
  <c r="AB240" i="3"/>
  <c r="AA240" i="3"/>
  <c r="Y240" i="3"/>
  <c r="W240" i="3"/>
  <c r="U240" i="3"/>
  <c r="T240" i="3"/>
  <c r="R240" i="3"/>
  <c r="P240" i="3"/>
  <c r="N240" i="3"/>
  <c r="M240" i="3"/>
  <c r="K240" i="3"/>
  <c r="I240" i="3"/>
  <c r="G240" i="3"/>
  <c r="F240" i="3"/>
  <c r="D240" i="3"/>
  <c r="AY240" i="12"/>
  <c r="AW240" i="12"/>
  <c r="AV240" i="12"/>
  <c r="AT240" i="12"/>
  <c r="AR240" i="12"/>
  <c r="AP240" i="12"/>
  <c r="AO240" i="12"/>
  <c r="AM240" i="12"/>
  <c r="AK240" i="12"/>
  <c r="AI240" i="12"/>
  <c r="AH240" i="12"/>
  <c r="AF240" i="12"/>
  <c r="AD240" i="12"/>
  <c r="AB240" i="12"/>
  <c r="AA240" i="12"/>
  <c r="Y240" i="12"/>
  <c r="W240" i="12"/>
  <c r="U240" i="12"/>
  <c r="T240" i="12"/>
  <c r="R240" i="12"/>
  <c r="P240" i="12"/>
  <c r="N240" i="12"/>
  <c r="M240" i="12"/>
  <c r="K240" i="12"/>
  <c r="I240" i="12"/>
  <c r="G240" i="12"/>
  <c r="F240" i="12"/>
  <c r="D240" i="12"/>
  <c r="AS239" i="3"/>
  <c r="AQ239" i="3"/>
  <c r="AP239" i="3"/>
  <c r="AN239" i="3"/>
  <c r="AM239" i="3"/>
  <c r="AK239" i="3"/>
  <c r="AI239" i="3"/>
  <c r="AH239" i="3"/>
  <c r="AF239" i="3"/>
  <c r="AD239" i="3"/>
  <c r="AB239" i="3"/>
  <c r="AA239" i="3"/>
  <c r="Y239" i="3"/>
  <c r="W239" i="3"/>
  <c r="U239" i="3"/>
  <c r="T239" i="3"/>
  <c r="R239" i="3"/>
  <c r="P239" i="3"/>
  <c r="N239" i="3"/>
  <c r="M239" i="3"/>
  <c r="K239" i="3"/>
  <c r="I239" i="3"/>
  <c r="G239" i="3"/>
  <c r="F239" i="3"/>
  <c r="D239" i="3"/>
  <c r="AY239" i="12"/>
  <c r="AW239" i="12"/>
  <c r="AV239" i="12"/>
  <c r="AT239" i="12"/>
  <c r="AR239" i="12"/>
  <c r="AP239" i="12"/>
  <c r="AO239" i="12"/>
  <c r="AM239" i="12"/>
  <c r="AK239" i="12"/>
  <c r="AI239" i="12"/>
  <c r="AH239" i="12"/>
  <c r="AF239" i="12"/>
  <c r="AD239" i="12"/>
  <c r="AB239" i="12"/>
  <c r="AA239" i="12"/>
  <c r="Y239" i="12"/>
  <c r="W239" i="12"/>
  <c r="U239" i="12"/>
  <c r="T239" i="12"/>
  <c r="R239" i="12"/>
  <c r="P239" i="12"/>
  <c r="N239" i="12"/>
  <c r="M239" i="12"/>
  <c r="K239" i="12"/>
  <c r="I239" i="12"/>
  <c r="G239" i="12"/>
  <c r="F239" i="12"/>
  <c r="D239" i="12"/>
  <c r="AQ237" i="3"/>
  <c r="K237" i="12"/>
  <c r="AS238" i="3"/>
  <c r="AQ238" i="3"/>
  <c r="AP238" i="3"/>
  <c r="AN238" i="3"/>
  <c r="AM238" i="3"/>
  <c r="AK238" i="3"/>
  <c r="AI238" i="3"/>
  <c r="AH238" i="3"/>
  <c r="AF238" i="3"/>
  <c r="AD238" i="3"/>
  <c r="AB238" i="3"/>
  <c r="AA238" i="3"/>
  <c r="Y238" i="3"/>
  <c r="W238" i="3"/>
  <c r="U238" i="3"/>
  <c r="T238" i="3"/>
  <c r="R238" i="3"/>
  <c r="P238" i="3"/>
  <c r="N238" i="3"/>
  <c r="M238" i="3"/>
  <c r="K238" i="3"/>
  <c r="I238" i="3"/>
  <c r="G238" i="3"/>
  <c r="F238" i="3"/>
  <c r="D238" i="3"/>
  <c r="AY238" i="12"/>
  <c r="AW238" i="12"/>
  <c r="AV238" i="12"/>
  <c r="AT238" i="12"/>
  <c r="AR238" i="12"/>
  <c r="AP238" i="12"/>
  <c r="AO238" i="12"/>
  <c r="AM238" i="12"/>
  <c r="AK238" i="12"/>
  <c r="AI238" i="12"/>
  <c r="AH238" i="12"/>
  <c r="AF238" i="12"/>
  <c r="AD238" i="12"/>
  <c r="AB238" i="12"/>
  <c r="AA238" i="12"/>
  <c r="Y238" i="12"/>
  <c r="W238" i="12"/>
  <c r="U238" i="12"/>
  <c r="T238" i="12"/>
  <c r="R238" i="12"/>
  <c r="P238" i="12"/>
  <c r="N238" i="12"/>
  <c r="M238" i="12"/>
  <c r="K238" i="12"/>
  <c r="I238" i="12"/>
  <c r="G238" i="12"/>
  <c r="F238" i="12"/>
  <c r="D238" i="12"/>
  <c r="W236" i="3"/>
  <c r="AP236" i="12"/>
  <c r="AS237" i="3"/>
  <c r="AP237" i="3"/>
  <c r="AN237" i="3"/>
  <c r="AM237" i="3"/>
  <c r="AK237" i="3"/>
  <c r="AI237" i="3"/>
  <c r="AH237" i="3"/>
  <c r="AF237" i="3"/>
  <c r="AD237" i="3"/>
  <c r="AB237" i="3"/>
  <c r="AA237" i="3"/>
  <c r="Y237" i="3"/>
  <c r="W237" i="3"/>
  <c r="U237" i="3"/>
  <c r="T237" i="3"/>
  <c r="R237" i="3"/>
  <c r="P237" i="3"/>
  <c r="N237" i="3"/>
  <c r="M237" i="3"/>
  <c r="K237" i="3"/>
  <c r="I237" i="3"/>
  <c r="G237" i="3"/>
  <c r="F237" i="3"/>
  <c r="D237" i="3"/>
  <c r="AY237" i="12"/>
  <c r="AW237" i="12"/>
  <c r="AV237" i="12"/>
  <c r="AT237" i="12"/>
  <c r="AR237" i="12"/>
  <c r="AP237" i="12"/>
  <c r="AO237" i="12"/>
  <c r="AM237" i="12"/>
  <c r="AK237" i="12"/>
  <c r="AI237" i="12"/>
  <c r="AH237" i="12"/>
  <c r="AF237" i="12"/>
  <c r="AD237" i="12"/>
  <c r="AB237" i="12"/>
  <c r="AA237" i="12"/>
  <c r="Y237" i="12"/>
  <c r="W237" i="12"/>
  <c r="U237" i="12"/>
  <c r="T237" i="12"/>
  <c r="R237" i="12"/>
  <c r="P237" i="12"/>
  <c r="N237" i="12"/>
  <c r="M237" i="12"/>
  <c r="I237" i="12"/>
  <c r="G237" i="12"/>
  <c r="F237" i="12"/>
  <c r="D237" i="12"/>
  <c r="I230" i="3"/>
  <c r="I231" i="3"/>
  <c r="I232" i="3"/>
  <c r="I233" i="3"/>
  <c r="I234" i="3"/>
  <c r="I235" i="3"/>
  <c r="I236" i="3"/>
  <c r="AS236" i="3"/>
  <c r="AQ236" i="3"/>
  <c r="AP236" i="3"/>
  <c r="AN236" i="3"/>
  <c r="AM236" i="3"/>
  <c r="AK236" i="3"/>
  <c r="AI236" i="3"/>
  <c r="AH236" i="3"/>
  <c r="AF236" i="3"/>
  <c r="AD236" i="3"/>
  <c r="AB236" i="3"/>
  <c r="AA236" i="3"/>
  <c r="Y236" i="3"/>
  <c r="U236" i="3"/>
  <c r="T236" i="3"/>
  <c r="R236" i="3"/>
  <c r="P236" i="3"/>
  <c r="N236" i="3"/>
  <c r="M236" i="3"/>
  <c r="K236" i="3"/>
  <c r="G236" i="3"/>
  <c r="F236" i="3"/>
  <c r="D236" i="3"/>
  <c r="AY236" i="12"/>
  <c r="AW236" i="12"/>
  <c r="AV236" i="12"/>
  <c r="AT236" i="12"/>
  <c r="AR236" i="12"/>
  <c r="AO236" i="12"/>
  <c r="AM236" i="12"/>
  <c r="AK236" i="12"/>
  <c r="AI236" i="12"/>
  <c r="AH236" i="12"/>
  <c r="AF236" i="12"/>
  <c r="AD236" i="12"/>
  <c r="AB236" i="12"/>
  <c r="AA236" i="12"/>
  <c r="Y236" i="12"/>
  <c r="W236" i="12"/>
  <c r="U236" i="12"/>
  <c r="T236" i="12"/>
  <c r="R236" i="12"/>
  <c r="P236" i="12"/>
  <c r="N236" i="12"/>
  <c r="M236" i="12"/>
  <c r="K236" i="12"/>
  <c r="I236" i="12"/>
  <c r="G236" i="12"/>
  <c r="F236" i="12"/>
  <c r="D236" i="12"/>
  <c r="AK234" i="12"/>
  <c r="AY234" i="12"/>
  <c r="N234" i="3"/>
  <c r="W234" i="3"/>
  <c r="AS235" i="3"/>
  <c r="AQ235" i="3"/>
  <c r="AP235" i="3"/>
  <c r="AN235" i="3"/>
  <c r="AM235" i="3"/>
  <c r="AK235" i="3"/>
  <c r="AI235" i="3"/>
  <c r="AH235" i="3"/>
  <c r="AF235" i="3"/>
  <c r="AD235" i="3"/>
  <c r="AB235" i="3"/>
  <c r="AA235" i="3"/>
  <c r="Y235" i="3"/>
  <c r="W235" i="3"/>
  <c r="U235" i="3"/>
  <c r="T235" i="3"/>
  <c r="R235" i="3"/>
  <c r="P235" i="3"/>
  <c r="N235" i="3"/>
  <c r="M235" i="3"/>
  <c r="K235" i="3"/>
  <c r="G235" i="3"/>
  <c r="F235" i="3"/>
  <c r="D235" i="3"/>
  <c r="AY235" i="12"/>
  <c r="AW235" i="12"/>
  <c r="AV235" i="12"/>
  <c r="AT235" i="12"/>
  <c r="AR235" i="12"/>
  <c r="AP235" i="12"/>
  <c r="AO235" i="12"/>
  <c r="AM235" i="12"/>
  <c r="AK235" i="12"/>
  <c r="AI235" i="12"/>
  <c r="AH235" i="12"/>
  <c r="AF235" i="12"/>
  <c r="AD235" i="12"/>
  <c r="AB235" i="12"/>
  <c r="AA235" i="12"/>
  <c r="Y235" i="12"/>
  <c r="W235" i="12"/>
  <c r="U235" i="12"/>
  <c r="T235" i="12"/>
  <c r="R235" i="12"/>
  <c r="P235" i="12"/>
  <c r="N235" i="12"/>
  <c r="M235" i="12"/>
  <c r="K235" i="12"/>
  <c r="I235" i="12"/>
  <c r="G235" i="12"/>
  <c r="F235" i="12"/>
  <c r="D235" i="12"/>
  <c r="AS234" i="3"/>
  <c r="AQ234" i="3"/>
  <c r="AP234" i="3"/>
  <c r="AN234" i="3"/>
  <c r="AM234" i="3"/>
  <c r="AK234" i="3"/>
  <c r="AI234" i="3"/>
  <c r="AH234" i="3"/>
  <c r="AF234" i="3"/>
  <c r="AD234" i="3"/>
  <c r="AB234" i="3"/>
  <c r="AA234" i="3"/>
  <c r="Y234" i="3"/>
  <c r="U234" i="3"/>
  <c r="T234" i="3"/>
  <c r="R234" i="3"/>
  <c r="P234" i="3"/>
  <c r="M234" i="3"/>
  <c r="K234" i="3"/>
  <c r="G234" i="3"/>
  <c r="F234" i="3"/>
  <c r="D234" i="3"/>
  <c r="AW234" i="12"/>
  <c r="AV234" i="12"/>
  <c r="AT234" i="12"/>
  <c r="AR234" i="12"/>
  <c r="AP234" i="12"/>
  <c r="AO234" i="12"/>
  <c r="AM234" i="12"/>
  <c r="AI234" i="12"/>
  <c r="AH234" i="12"/>
  <c r="AF234" i="12"/>
  <c r="AD234" i="12"/>
  <c r="AB234" i="12"/>
  <c r="AA234" i="12"/>
  <c r="Y234" i="12"/>
  <c r="W234" i="12"/>
  <c r="U234" i="12"/>
  <c r="T234" i="12"/>
  <c r="R234" i="12"/>
  <c r="P234" i="12"/>
  <c r="N234" i="12"/>
  <c r="M234" i="12"/>
  <c r="K234" i="12"/>
  <c r="I234" i="12"/>
  <c r="G234" i="12"/>
  <c r="F234" i="12"/>
  <c r="D234" i="12"/>
  <c r="AI231" i="12"/>
  <c r="AI232" i="12"/>
  <c r="AS233" i="3"/>
  <c r="AQ233" i="3"/>
  <c r="AP233" i="3"/>
  <c r="AN233" i="3"/>
  <c r="AM233" i="3"/>
  <c r="AK233" i="3"/>
  <c r="AI233" i="3"/>
  <c r="AH233" i="3"/>
  <c r="AF233" i="3"/>
  <c r="AD233" i="3"/>
  <c r="AB233" i="3"/>
  <c r="AA233" i="3"/>
  <c r="Y233" i="3"/>
  <c r="W233" i="3"/>
  <c r="U233" i="3"/>
  <c r="T233" i="3"/>
  <c r="R233" i="3"/>
  <c r="P233" i="3"/>
  <c r="N233" i="3"/>
  <c r="M233" i="3"/>
  <c r="K233" i="3"/>
  <c r="G233" i="3"/>
  <c r="F233" i="3"/>
  <c r="D233" i="3"/>
  <c r="AY233" i="12"/>
  <c r="AW233" i="12"/>
  <c r="AV233" i="12"/>
  <c r="AT233" i="12"/>
  <c r="AR233" i="12"/>
  <c r="AP233" i="12"/>
  <c r="AO233" i="12"/>
  <c r="AM233" i="12"/>
  <c r="AK233" i="12"/>
  <c r="AI233" i="12"/>
  <c r="AH233" i="12"/>
  <c r="AF233" i="12"/>
  <c r="AD233" i="12"/>
  <c r="AB233" i="12"/>
  <c r="AA233" i="12"/>
  <c r="Y233" i="12"/>
  <c r="W233" i="12"/>
  <c r="U233" i="12"/>
  <c r="T233" i="12"/>
  <c r="R233" i="12"/>
  <c r="P233" i="12"/>
  <c r="N233" i="12"/>
  <c r="M233" i="12"/>
  <c r="K233" i="12"/>
  <c r="I233" i="12"/>
  <c r="G233" i="12"/>
  <c r="F233" i="12"/>
  <c r="D233" i="12"/>
  <c r="AS232" i="3"/>
  <c r="AQ232" i="3"/>
  <c r="AP232" i="3"/>
  <c r="AN232" i="3"/>
  <c r="AM232" i="3"/>
  <c r="AK232" i="3"/>
  <c r="AI232" i="3"/>
  <c r="AH232" i="3"/>
  <c r="AF232" i="3"/>
  <c r="AD232" i="3"/>
  <c r="AB232" i="3"/>
  <c r="AA232" i="3"/>
  <c r="Y232" i="3"/>
  <c r="W232" i="3"/>
  <c r="U232" i="3"/>
  <c r="T232" i="3"/>
  <c r="R232" i="3"/>
  <c r="P232" i="3"/>
  <c r="N232" i="3"/>
  <c r="M232" i="3"/>
  <c r="K232" i="3"/>
  <c r="G232" i="3"/>
  <c r="F232" i="3"/>
  <c r="D232" i="3"/>
  <c r="AY232" i="12"/>
  <c r="AW232" i="12"/>
  <c r="AV232" i="12"/>
  <c r="AT232" i="12"/>
  <c r="AR232" i="12"/>
  <c r="AP232" i="12"/>
  <c r="AO232" i="12"/>
  <c r="AM232" i="12"/>
  <c r="AK232" i="12"/>
  <c r="AH232" i="12"/>
  <c r="AF232" i="12"/>
  <c r="AD232" i="12"/>
  <c r="AB232" i="12"/>
  <c r="AA232" i="12"/>
  <c r="Y232" i="12"/>
  <c r="W232" i="12"/>
  <c r="U232" i="12"/>
  <c r="T232" i="12"/>
  <c r="R232" i="12"/>
  <c r="P232" i="12"/>
  <c r="N232" i="12"/>
  <c r="M232" i="12"/>
  <c r="K232" i="12"/>
  <c r="I232" i="12"/>
  <c r="G232" i="12"/>
  <c r="F232" i="12"/>
  <c r="D232" i="12"/>
  <c r="D230" i="3"/>
  <c r="AS231" i="3"/>
  <c r="AQ231" i="3"/>
  <c r="AP231" i="3"/>
  <c r="AN231" i="3"/>
  <c r="AM231" i="3"/>
  <c r="AK231" i="3"/>
  <c r="AI231" i="3"/>
  <c r="AH231" i="3"/>
  <c r="AF231" i="3"/>
  <c r="AD231" i="3"/>
  <c r="AB231" i="3"/>
  <c r="AA231" i="3"/>
  <c r="Y231" i="3"/>
  <c r="W231" i="3"/>
  <c r="U231" i="3"/>
  <c r="T231" i="3"/>
  <c r="R231" i="3"/>
  <c r="P231" i="3"/>
  <c r="N231" i="3"/>
  <c r="M231" i="3"/>
  <c r="K231" i="3"/>
  <c r="G231" i="3"/>
  <c r="F231" i="3"/>
  <c r="D231" i="3"/>
  <c r="AY231" i="12"/>
  <c r="AW231" i="12"/>
  <c r="AV231" i="12"/>
  <c r="AT231" i="12"/>
  <c r="AR231" i="12"/>
  <c r="AP231" i="12"/>
  <c r="AO231" i="12"/>
  <c r="AM231" i="12"/>
  <c r="AK231" i="12"/>
  <c r="AH231" i="12"/>
  <c r="AF231" i="12"/>
  <c r="AD231" i="12"/>
  <c r="AB231" i="12"/>
  <c r="AA231" i="12"/>
  <c r="Y231" i="12"/>
  <c r="W231" i="12"/>
  <c r="U231" i="12"/>
  <c r="T231" i="12"/>
  <c r="R231" i="12"/>
  <c r="P231" i="12"/>
  <c r="N231" i="12"/>
  <c r="M231" i="12"/>
  <c r="K231" i="12"/>
  <c r="I231" i="12"/>
  <c r="G231" i="12"/>
  <c r="F231" i="12"/>
  <c r="D231" i="12"/>
  <c r="AF229" i="3"/>
  <c r="AS230" i="3"/>
  <c r="AQ230" i="3"/>
  <c r="AP230" i="3"/>
  <c r="AN230" i="3"/>
  <c r="AM230" i="3"/>
  <c r="AK230" i="3"/>
  <c r="AI230" i="3"/>
  <c r="AH230" i="3"/>
  <c r="AF230" i="3"/>
  <c r="AD230" i="3"/>
  <c r="AB230" i="3"/>
  <c r="AA230" i="3"/>
  <c r="Y230" i="3"/>
  <c r="W230" i="3"/>
  <c r="U230" i="3"/>
  <c r="T230" i="3"/>
  <c r="R230" i="3"/>
  <c r="P230" i="3"/>
  <c r="N230" i="3"/>
  <c r="M230" i="3"/>
  <c r="K230" i="3"/>
  <c r="G230" i="3"/>
  <c r="F230" i="3"/>
  <c r="AY230" i="12"/>
  <c r="AW230" i="12"/>
  <c r="AV230" i="12"/>
  <c r="AT230" i="12"/>
  <c r="AR230" i="12"/>
  <c r="AP230" i="12"/>
  <c r="AO230" i="12"/>
  <c r="AM230" i="12"/>
  <c r="AK230" i="12"/>
  <c r="AI230" i="12"/>
  <c r="AH230" i="12"/>
  <c r="AF230" i="12"/>
  <c r="AD230" i="12"/>
  <c r="AB230" i="12"/>
  <c r="AA230" i="12"/>
  <c r="Y230" i="12"/>
  <c r="W230" i="12"/>
  <c r="U230" i="12"/>
  <c r="T230" i="12"/>
  <c r="R230" i="12"/>
  <c r="P230" i="12"/>
  <c r="N230" i="12"/>
  <c r="M230" i="12"/>
  <c r="K230" i="12"/>
  <c r="I230" i="12"/>
  <c r="G230" i="12"/>
  <c r="F230" i="12"/>
  <c r="D230" i="12"/>
  <c r="AS229" i="3"/>
  <c r="AQ229" i="3"/>
  <c r="AP229" i="3"/>
  <c r="AN229" i="3"/>
  <c r="AM229" i="3"/>
  <c r="AI229" i="3"/>
  <c r="AH229" i="3"/>
  <c r="AD229" i="3"/>
  <c r="AB229" i="3"/>
  <c r="AA229" i="3"/>
  <c r="Y229" i="3"/>
  <c r="W229" i="3"/>
  <c r="U229" i="3"/>
  <c r="T229" i="3"/>
  <c r="R229" i="3"/>
  <c r="P229" i="3"/>
  <c r="N229" i="3"/>
  <c r="M229" i="3"/>
  <c r="K229" i="3"/>
  <c r="I229" i="3"/>
  <c r="G229" i="3"/>
  <c r="F229" i="3"/>
  <c r="D229" i="3"/>
  <c r="AY229" i="12"/>
  <c r="AW229" i="12"/>
  <c r="AV229" i="12"/>
  <c r="AT229" i="12"/>
  <c r="AR229" i="12"/>
  <c r="AP229" i="12"/>
  <c r="AO229" i="12"/>
  <c r="AM229" i="12"/>
  <c r="AK229" i="12"/>
  <c r="AI229" i="12"/>
  <c r="AH229" i="12"/>
  <c r="AF229" i="12"/>
  <c r="AD229" i="12"/>
  <c r="AB229" i="12"/>
  <c r="AA229" i="12"/>
  <c r="Y229" i="12"/>
  <c r="W229" i="12"/>
  <c r="U229" i="12"/>
  <c r="T229" i="12"/>
  <c r="R229" i="12"/>
  <c r="P229" i="12"/>
  <c r="N229" i="12"/>
  <c r="M229" i="12"/>
  <c r="K229" i="12"/>
  <c r="I229" i="12"/>
  <c r="G229" i="12"/>
  <c r="F229" i="12"/>
  <c r="D229" i="12"/>
  <c r="D227" i="12"/>
  <c r="U227" i="3"/>
  <c r="AS228" i="3"/>
  <c r="AQ228" i="3"/>
  <c r="AP228" i="3"/>
  <c r="AN228" i="3"/>
  <c r="AM228" i="3"/>
  <c r="AI228" i="3"/>
  <c r="AH228" i="3"/>
  <c r="AF228" i="3"/>
  <c r="AD228" i="3"/>
  <c r="AB228" i="3"/>
  <c r="AA228" i="3"/>
  <c r="Y228" i="3"/>
  <c r="W228" i="3"/>
  <c r="U228" i="3"/>
  <c r="T228" i="3"/>
  <c r="R228" i="3"/>
  <c r="P228" i="3"/>
  <c r="N228" i="3"/>
  <c r="M228" i="3"/>
  <c r="K228" i="3"/>
  <c r="I228" i="3"/>
  <c r="G228" i="3"/>
  <c r="F228" i="3"/>
  <c r="D228" i="3"/>
  <c r="AY228" i="12"/>
  <c r="AW228" i="12"/>
  <c r="AV228" i="12"/>
  <c r="AT228" i="12"/>
  <c r="AR228" i="12"/>
  <c r="AP228" i="12"/>
  <c r="AO228" i="12"/>
  <c r="AM228" i="12"/>
  <c r="AK228" i="12"/>
  <c r="AI228" i="12"/>
  <c r="AH228" i="12"/>
  <c r="AF228" i="12"/>
  <c r="AD228" i="12"/>
  <c r="AB228" i="12"/>
  <c r="AA228" i="12"/>
  <c r="Y228" i="12"/>
  <c r="W228" i="12"/>
  <c r="U228" i="12"/>
  <c r="T228" i="12"/>
  <c r="R228" i="12"/>
  <c r="P228" i="12"/>
  <c r="N228" i="12"/>
  <c r="M228" i="12"/>
  <c r="K228" i="12"/>
  <c r="I228" i="12"/>
  <c r="G228" i="12"/>
  <c r="F228" i="12"/>
  <c r="D228" i="12"/>
  <c r="G226" i="3"/>
  <c r="K226" i="3"/>
  <c r="AT226" i="12"/>
  <c r="AS227" i="3"/>
  <c r="AQ227" i="3"/>
  <c r="AP227" i="3"/>
  <c r="AN227" i="3"/>
  <c r="AM227" i="3"/>
  <c r="AI227" i="3"/>
  <c r="AH227" i="3"/>
  <c r="AF227" i="3"/>
  <c r="AD227" i="3"/>
  <c r="AB227" i="3"/>
  <c r="AA227" i="3"/>
  <c r="Y227" i="3"/>
  <c r="W227" i="3"/>
  <c r="T227" i="3"/>
  <c r="R227" i="3"/>
  <c r="P227" i="3"/>
  <c r="N227" i="3"/>
  <c r="M227" i="3"/>
  <c r="K227" i="3"/>
  <c r="I227" i="3"/>
  <c r="G227" i="3"/>
  <c r="F227" i="3"/>
  <c r="D227" i="3"/>
  <c r="AY227" i="12"/>
  <c r="AW227" i="12"/>
  <c r="AV227" i="12"/>
  <c r="AT227" i="12"/>
  <c r="AR227" i="12"/>
  <c r="AP227" i="12"/>
  <c r="AO227" i="12"/>
  <c r="AM227" i="12"/>
  <c r="AK227" i="12"/>
  <c r="AI227" i="12"/>
  <c r="AH227" i="12"/>
  <c r="AF227" i="12"/>
  <c r="AD227" i="12"/>
  <c r="AB227" i="12"/>
  <c r="AA227" i="12"/>
  <c r="Y227" i="12"/>
  <c r="W227" i="12"/>
  <c r="U227" i="12"/>
  <c r="T227" i="12"/>
  <c r="R227" i="12"/>
  <c r="P227" i="12"/>
  <c r="N227" i="12"/>
  <c r="M227" i="12"/>
  <c r="K227" i="12"/>
  <c r="I227" i="12"/>
  <c r="G227" i="12"/>
  <c r="F227" i="12"/>
  <c r="AS226" i="3"/>
  <c r="AQ226" i="3"/>
  <c r="AP226" i="3"/>
  <c r="AN226" i="3"/>
  <c r="AM226" i="3"/>
  <c r="AI226" i="3"/>
  <c r="AH226" i="3"/>
  <c r="AF226" i="3"/>
  <c r="AD226" i="3"/>
  <c r="AB226" i="3"/>
  <c r="AA226" i="3"/>
  <c r="Y226" i="3"/>
  <c r="W226" i="3"/>
  <c r="U226" i="3"/>
  <c r="T226" i="3"/>
  <c r="R226" i="3"/>
  <c r="P226" i="3"/>
  <c r="N226" i="3"/>
  <c r="M226" i="3"/>
  <c r="I226" i="3"/>
  <c r="F226" i="3"/>
  <c r="D226" i="3"/>
  <c r="AY226" i="12"/>
  <c r="AW226" i="12"/>
  <c r="AV226" i="12"/>
  <c r="AR226" i="12"/>
  <c r="AP226" i="12"/>
  <c r="AO226" i="12"/>
  <c r="AM226" i="12"/>
  <c r="AK226" i="12"/>
  <c r="AI226" i="12"/>
  <c r="AH226" i="12"/>
  <c r="AF226" i="12"/>
  <c r="AD226" i="12"/>
  <c r="AB226" i="12"/>
  <c r="AA226" i="12"/>
  <c r="Y226" i="12"/>
  <c r="W226" i="12"/>
  <c r="U226" i="12"/>
  <c r="T226" i="12"/>
  <c r="R226" i="12"/>
  <c r="P226" i="12"/>
  <c r="N226" i="12"/>
  <c r="M226" i="12"/>
  <c r="K226" i="12"/>
  <c r="I226" i="12"/>
  <c r="G226" i="12"/>
  <c r="F226" i="12"/>
  <c r="D226" i="12"/>
  <c r="G224" i="12"/>
  <c r="P224" i="3"/>
  <c r="G224" i="3"/>
  <c r="AS225" i="3"/>
  <c r="AQ225" i="3"/>
  <c r="AP225" i="3"/>
  <c r="AN225" i="3"/>
  <c r="AM225" i="3"/>
  <c r="AI225" i="3"/>
  <c r="AH225" i="3"/>
  <c r="AF225" i="3"/>
  <c r="AD225" i="3"/>
  <c r="AB225" i="3"/>
  <c r="AA225" i="3"/>
  <c r="Y225" i="3"/>
  <c r="W225" i="3"/>
  <c r="U225" i="3"/>
  <c r="T225" i="3"/>
  <c r="R225" i="3"/>
  <c r="P225" i="3"/>
  <c r="N225" i="3"/>
  <c r="M225" i="3"/>
  <c r="K225" i="3"/>
  <c r="I225" i="3"/>
  <c r="G225" i="3"/>
  <c r="F225" i="3"/>
  <c r="D225" i="3"/>
  <c r="AY225" i="12"/>
  <c r="AW225" i="12"/>
  <c r="AV225" i="12"/>
  <c r="AT225" i="12"/>
  <c r="AR225" i="12"/>
  <c r="AP225" i="12"/>
  <c r="AO225" i="12"/>
  <c r="AM225" i="12"/>
  <c r="AK225" i="12"/>
  <c r="AI225" i="12"/>
  <c r="AH225" i="12"/>
  <c r="AF225" i="12"/>
  <c r="AD225" i="12"/>
  <c r="AB225" i="12"/>
  <c r="AA225" i="12"/>
  <c r="Y225" i="12"/>
  <c r="W225" i="12"/>
  <c r="U225" i="12"/>
  <c r="T225" i="12"/>
  <c r="R225" i="12"/>
  <c r="P225" i="12"/>
  <c r="N225" i="12"/>
  <c r="M225" i="12"/>
  <c r="K225" i="12"/>
  <c r="I225" i="12"/>
  <c r="G225" i="12"/>
  <c r="F225" i="12"/>
  <c r="D225" i="12"/>
  <c r="AI224" i="3"/>
  <c r="AS224" i="3"/>
  <c r="AQ224" i="3"/>
  <c r="AP224" i="3"/>
  <c r="AN224" i="3"/>
  <c r="AM224" i="3"/>
  <c r="AH224" i="3"/>
  <c r="AF224" i="3"/>
  <c r="AD224" i="3"/>
  <c r="AB224" i="3"/>
  <c r="AA224" i="3"/>
  <c r="Y224" i="3"/>
  <c r="W224" i="3"/>
  <c r="U224" i="3"/>
  <c r="T224" i="3"/>
  <c r="R224" i="3"/>
  <c r="N224" i="3"/>
  <c r="M224" i="3"/>
  <c r="K224" i="3"/>
  <c r="I224" i="3"/>
  <c r="F224" i="3"/>
  <c r="D224" i="3"/>
  <c r="AY224" i="12"/>
  <c r="AV224" i="12"/>
  <c r="AW224" i="12"/>
  <c r="AT224" i="12"/>
  <c r="AT222" i="12"/>
  <c r="AT223" i="12"/>
  <c r="AR223" i="12"/>
  <c r="AR224" i="12"/>
  <c r="AM224" i="12"/>
  <c r="AP224" i="12"/>
  <c r="AO224" i="12"/>
  <c r="AK224" i="12"/>
  <c r="AH224" i="12"/>
  <c r="AI224" i="12"/>
  <c r="AF224" i="12"/>
  <c r="AD224" i="12"/>
  <c r="AB224" i="12"/>
  <c r="AA224" i="12"/>
  <c r="Y224" i="12"/>
  <c r="U224" i="12"/>
  <c r="T224" i="12"/>
  <c r="M224" i="12"/>
  <c r="I224" i="12"/>
  <c r="F224" i="12"/>
  <c r="W224" i="12"/>
  <c r="R222" i="12"/>
  <c r="R224" i="12"/>
  <c r="R223" i="12"/>
  <c r="P224" i="12"/>
  <c r="N224" i="12"/>
  <c r="K224" i="12"/>
  <c r="D223" i="12"/>
  <c r="D222" i="12"/>
  <c r="G223" i="12"/>
  <c r="G222" i="12"/>
  <c r="D224" i="12"/>
  <c r="AK223" i="12"/>
  <c r="G222" i="3"/>
  <c r="AI222" i="3"/>
  <c r="AS222" i="3"/>
  <c r="AS223" i="3"/>
  <c r="AQ223" i="3"/>
  <c r="AP223" i="3"/>
  <c r="AN223" i="3"/>
  <c r="AM223" i="3"/>
  <c r="AI223" i="3"/>
  <c r="AH223" i="3"/>
  <c r="AF223" i="3"/>
  <c r="AD223" i="3"/>
  <c r="AB223" i="3"/>
  <c r="AA223" i="3"/>
  <c r="Y223" i="3"/>
  <c r="W223" i="3"/>
  <c r="U223" i="3"/>
  <c r="T223" i="3"/>
  <c r="R223" i="3"/>
  <c r="P223" i="3"/>
  <c r="N223" i="3"/>
  <c r="M223" i="3"/>
  <c r="K223" i="3"/>
  <c r="I223" i="3"/>
  <c r="G223" i="3"/>
  <c r="F223" i="3"/>
  <c r="D223" i="3"/>
  <c r="AY223" i="12"/>
  <c r="AW223" i="12"/>
  <c r="AV223" i="12"/>
  <c r="AP223" i="12"/>
  <c r="AO223" i="12"/>
  <c r="AM223" i="12"/>
  <c r="AI223" i="12"/>
  <c r="AH223" i="12"/>
  <c r="AF223" i="12"/>
  <c r="AD223" i="12"/>
  <c r="AB223" i="12"/>
  <c r="AA223" i="12"/>
  <c r="Y223" i="12"/>
  <c r="W223" i="12"/>
  <c r="U223" i="12"/>
  <c r="T223" i="12"/>
  <c r="P223" i="12"/>
  <c r="N223" i="12"/>
  <c r="M223" i="12"/>
  <c r="K223" i="12"/>
  <c r="I223" i="12"/>
  <c r="F223" i="12"/>
  <c r="AA184" i="21"/>
  <c r="AC195" i="21"/>
  <c r="AA194" i="21"/>
  <c r="AB196" i="21"/>
  <c r="AC191" i="21"/>
  <c r="AA197" i="21"/>
  <c r="AC200" i="21"/>
  <c r="AB201" i="21"/>
  <c r="AD197" i="21"/>
  <c r="AC196" i="21"/>
  <c r="AA188" i="21"/>
  <c r="AA195" i="21"/>
  <c r="AB184" i="21"/>
  <c r="AC179" i="21"/>
  <c r="AA192" i="21"/>
  <c r="AB188" i="21"/>
  <c r="AA189" i="21"/>
  <c r="AA202" i="21"/>
  <c r="AD185" i="21"/>
  <c r="AC181" i="21"/>
  <c r="AA199" i="21"/>
  <c r="AC190" i="21"/>
  <c r="AD199" i="21"/>
  <c r="AB192" i="21"/>
  <c r="AB193" i="21"/>
  <c r="AD202" i="21"/>
  <c r="AA201" i="21"/>
  <c r="AB202" i="21"/>
  <c r="AC185" i="21"/>
  <c r="AD200" i="21"/>
  <c r="AC188" i="21"/>
  <c r="AB194" i="21"/>
  <c r="AA186" i="21"/>
  <c r="AD198" i="21"/>
  <c r="AA198" i="21"/>
  <c r="AB189" i="21"/>
  <c r="AA180" i="21"/>
  <c r="AB180" i="21"/>
  <c r="AC187" i="21"/>
  <c r="AA179" i="21"/>
  <c r="AA177" i="21"/>
  <c r="AA196" i="21"/>
  <c r="AC189" i="21"/>
  <c r="AD189" i="21"/>
  <c r="AB197" i="21"/>
  <c r="AD188" i="21"/>
  <c r="AD179" i="21"/>
  <c r="AB178" i="21"/>
  <c r="AB177" i="21"/>
  <c r="AD196" i="21"/>
  <c r="AB195" i="21"/>
  <c r="AD180" i="21"/>
  <c r="AA183" i="21"/>
  <c r="AD181" i="21"/>
  <c r="AB199" i="21"/>
  <c r="AC180" i="21"/>
  <c r="AC201" i="21"/>
  <c r="AD187" i="21"/>
  <c r="AC183" i="21"/>
  <c r="AC177" i="21"/>
  <c r="AB187" i="21"/>
  <c r="AD194" i="21"/>
  <c r="AB181" i="21"/>
  <c r="AA185" i="21"/>
  <c r="AA182" i="21"/>
  <c r="AB183" i="21"/>
  <c r="AB191" i="21"/>
  <c r="AD178" i="21"/>
  <c r="AD184" i="21"/>
  <c r="AB200" i="21"/>
  <c r="AC192" i="21"/>
  <c r="AC202" i="21"/>
  <c r="AC199" i="21"/>
  <c r="AD186" i="21"/>
  <c r="AB179" i="21"/>
  <c r="AC184" i="21"/>
  <c r="AC194" i="21"/>
  <c r="AD192" i="21"/>
  <c r="AC186" i="21"/>
  <c r="AC178" i="21"/>
  <c r="AD201" i="21"/>
  <c r="AD190" i="21"/>
  <c r="AB186" i="21"/>
  <c r="AA193" i="21"/>
  <c r="AA187" i="21"/>
  <c r="AD195" i="21"/>
  <c r="AC198" i="21"/>
  <c r="AB182" i="21"/>
  <c r="AD193" i="21"/>
  <c r="AB185" i="21"/>
  <c r="AC193" i="21"/>
  <c r="AA190" i="21"/>
  <c r="AD182" i="21"/>
  <c r="AA178" i="21"/>
  <c r="AC182" i="21"/>
  <c r="AA191" i="21"/>
  <c r="AD191" i="21"/>
  <c r="AA181" i="21"/>
  <c r="AC197" i="21"/>
  <c r="AB190" i="21"/>
  <c r="AB198" i="21"/>
  <c r="AD183" i="21"/>
  <c r="AA200" i="21"/>
  <c r="AF202" i="21" l="1"/>
  <c r="AE202" i="21"/>
  <c r="AF201" i="21"/>
  <c r="AE201" i="21"/>
  <c r="AF181" i="21"/>
  <c r="AF188" i="21"/>
  <c r="AF200" i="21"/>
  <c r="AF187" i="21"/>
  <c r="AF193" i="21"/>
  <c r="AF182" i="21"/>
  <c r="AF196" i="21"/>
  <c r="AF179" i="21"/>
  <c r="AF192" i="21"/>
  <c r="AF185" i="21"/>
  <c r="AF186" i="21"/>
  <c r="AF195" i="21"/>
  <c r="AF178" i="21"/>
  <c r="AF194" i="21"/>
  <c r="AF184" i="21"/>
  <c r="AF191" i="21"/>
  <c r="AF180" i="21"/>
  <c r="AF199" i="21"/>
  <c r="AF198" i="21"/>
  <c r="AF183" i="21"/>
  <c r="AF190" i="21"/>
  <c r="AF189" i="21"/>
  <c r="AF197" i="21"/>
  <c r="AE200" i="21"/>
  <c r="AE199" i="21"/>
  <c r="AE198" i="21"/>
  <c r="AE197" i="21"/>
  <c r="AE196" i="21"/>
  <c r="AE195" i="21"/>
  <c r="AE194" i="21"/>
  <c r="AE193" i="21"/>
  <c r="AE192" i="21"/>
  <c r="AE191" i="21"/>
  <c r="AE190" i="21"/>
  <c r="AE189" i="21"/>
  <c r="AE188" i="21"/>
  <c r="AE187" i="21"/>
  <c r="AE186" i="21"/>
  <c r="AE185" i="21"/>
  <c r="AE184" i="21"/>
  <c r="AK227" i="3"/>
  <c r="AK225" i="3"/>
  <c r="AK222" i="3"/>
  <c r="AE183" i="21"/>
  <c r="AE182" i="21"/>
  <c r="AE181" i="21"/>
  <c r="AE180" i="21"/>
  <c r="AE179" i="21"/>
  <c r="AE178" i="21"/>
  <c r="AE177" i="21"/>
  <c r="AY222" i="12"/>
  <c r="AV222" i="12"/>
  <c r="AR222" i="12"/>
  <c r="AR221" i="12"/>
  <c r="AO222" i="12"/>
  <c r="AO221" i="12"/>
  <c r="AK222" i="12"/>
  <c r="AH222" i="12"/>
  <c r="AF222" i="12"/>
  <c r="AF221" i="12"/>
  <c r="AD222" i="12"/>
  <c r="AA222" i="12"/>
  <c r="W222" i="12"/>
  <c r="T222" i="12"/>
  <c r="P222" i="12"/>
  <c r="M222" i="12"/>
  <c r="I222" i="12"/>
  <c r="F222" i="12"/>
  <c r="AP222" i="3"/>
  <c r="AM222" i="3"/>
  <c r="AH222" i="3"/>
  <c r="AD222" i="3"/>
  <c r="AA222" i="3"/>
  <c r="W222" i="3"/>
  <c r="T222" i="3"/>
  <c r="P222" i="3"/>
  <c r="M222" i="3"/>
  <c r="I222" i="3"/>
  <c r="F222" i="3"/>
  <c r="AQ222" i="3"/>
  <c r="AN222" i="3"/>
  <c r="AF222" i="3"/>
  <c r="AB222" i="3"/>
  <c r="Y222" i="3"/>
  <c r="U222" i="3"/>
  <c r="R222" i="3"/>
  <c r="N222" i="3"/>
  <c r="K222" i="3"/>
  <c r="D222" i="3"/>
  <c r="AW222" i="12"/>
  <c r="AP222" i="12"/>
  <c r="AM222" i="12"/>
  <c r="AI222" i="12"/>
  <c r="AB222" i="12"/>
  <c r="Y222" i="12"/>
  <c r="U222" i="12"/>
  <c r="N222" i="12"/>
  <c r="K222" i="12"/>
  <c r="K221" i="3"/>
  <c r="AA221" i="12"/>
  <c r="P220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AC3" i="21"/>
  <c r="AA3" i="21"/>
  <c r="AD177" i="21"/>
  <c r="AF177" i="21" l="1"/>
  <c r="AK229" i="3"/>
  <c r="AK223" i="3"/>
  <c r="AK226" i="3"/>
  <c r="AK228" i="3"/>
  <c r="AK224" i="3"/>
  <c r="W4" i="21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AD4" i="21"/>
  <c r="AC4" i="21"/>
  <c r="AD3" i="21"/>
  <c r="AB3" i="21"/>
  <c r="AB4" i="21"/>
  <c r="AA4" i="21"/>
  <c r="AF4" i="21" l="1"/>
  <c r="AF3" i="21"/>
  <c r="AE3" i="21"/>
  <c r="W5" i="21"/>
  <c r="AE4" i="21"/>
  <c r="AA5" i="21"/>
  <c r="AC5" i="21"/>
  <c r="AB5" i="21"/>
  <c r="AD5" i="21"/>
  <c r="AF5" i="21" l="1"/>
  <c r="AE5" i="21"/>
  <c r="W6" i="21"/>
  <c r="AC6" i="21"/>
  <c r="AA6" i="21"/>
  <c r="AD6" i="21"/>
  <c r="AB6" i="21"/>
  <c r="AF6" i="21" l="1"/>
  <c r="AE6" i="21"/>
  <c r="W7" i="21"/>
  <c r="AD7" i="21"/>
  <c r="AA7" i="21"/>
  <c r="AB7" i="21"/>
  <c r="AC7" i="21"/>
  <c r="AF7" i="21" l="1"/>
  <c r="AE7" i="21"/>
  <c r="W8" i="21"/>
  <c r="AB8" i="21"/>
  <c r="AC8" i="21"/>
  <c r="AA8" i="21"/>
  <c r="AD8" i="21"/>
  <c r="AF8" i="21" l="1"/>
  <c r="AE8" i="21"/>
  <c r="W9" i="21"/>
  <c r="AC9" i="21"/>
  <c r="AB9" i="21"/>
  <c r="AD9" i="21"/>
  <c r="AA9" i="21"/>
  <c r="AF9" i="21" l="1"/>
  <c r="AE9" i="21"/>
  <c r="W10" i="21"/>
  <c r="AC10" i="21"/>
  <c r="AA10" i="21"/>
  <c r="AB10" i="21"/>
  <c r="AD10" i="21"/>
  <c r="AF10" i="21" l="1"/>
  <c r="AE10" i="21"/>
  <c r="W11" i="21"/>
  <c r="AC11" i="21"/>
  <c r="AB11" i="21"/>
  <c r="AD11" i="21"/>
  <c r="AA11" i="21"/>
  <c r="AF11" i="21" l="1"/>
  <c r="AE11" i="21"/>
  <c r="W12" i="21"/>
  <c r="AC12" i="21"/>
  <c r="AB12" i="21"/>
  <c r="AD12" i="21"/>
  <c r="AA12" i="21"/>
  <c r="AF12" i="21" l="1"/>
  <c r="AE12" i="21"/>
  <c r="W13" i="21"/>
  <c r="AD13" i="21"/>
  <c r="AC13" i="21"/>
  <c r="AB13" i="21"/>
  <c r="AA13" i="21"/>
  <c r="AF13" i="21" l="1"/>
  <c r="AE13" i="21"/>
  <c r="W14" i="21"/>
  <c r="AB14" i="21"/>
  <c r="AD14" i="21"/>
  <c r="AA14" i="21"/>
  <c r="AC14" i="21"/>
  <c r="AF14" i="21" l="1"/>
  <c r="AE14" i="21"/>
  <c r="W15" i="21"/>
  <c r="AB15" i="21"/>
  <c r="AD15" i="21"/>
  <c r="AC15" i="21"/>
  <c r="AA15" i="21"/>
  <c r="AF15" i="21" l="1"/>
  <c r="AE15" i="21"/>
  <c r="W16" i="21"/>
  <c r="AD16" i="21"/>
  <c r="AA16" i="21"/>
  <c r="AC16" i="21"/>
  <c r="AB16" i="21"/>
  <c r="AF16" i="21" l="1"/>
  <c r="AE16" i="21"/>
  <c r="W17" i="21"/>
  <c r="AA17" i="21"/>
  <c r="AB17" i="21"/>
  <c r="AC17" i="21"/>
  <c r="AD17" i="21"/>
  <c r="AF17" i="21" l="1"/>
  <c r="AE17" i="21"/>
  <c r="W18" i="21"/>
  <c r="AA18" i="21"/>
  <c r="AC18" i="21"/>
  <c r="AD18" i="21"/>
  <c r="AB18" i="21"/>
  <c r="AF18" i="21" l="1"/>
  <c r="AE18" i="21"/>
  <c r="W19" i="21"/>
  <c r="AA19" i="21"/>
  <c r="AC19" i="21"/>
  <c r="AD19" i="21"/>
  <c r="AB19" i="21"/>
  <c r="AF19" i="21" l="1"/>
  <c r="AE19" i="21"/>
  <c r="W20" i="21"/>
  <c r="AA20" i="21"/>
  <c r="AB20" i="21"/>
  <c r="AD20" i="21"/>
  <c r="AC20" i="21"/>
  <c r="AF20" i="21" l="1"/>
  <c r="AE20" i="21"/>
  <c r="W21" i="21"/>
  <c r="AA21" i="21"/>
  <c r="AB21" i="21"/>
  <c r="AD21" i="21"/>
  <c r="AC21" i="21"/>
  <c r="AF21" i="21" l="1"/>
  <c r="AE21" i="21"/>
  <c r="W22" i="21"/>
  <c r="AD22" i="21"/>
  <c r="AC22" i="21"/>
  <c r="AB22" i="21"/>
  <c r="AA22" i="21"/>
  <c r="AF22" i="21" l="1"/>
  <c r="AE22" i="21"/>
  <c r="W23" i="21"/>
  <c r="AD23" i="21"/>
  <c r="AA23" i="21"/>
  <c r="AB23" i="21"/>
  <c r="AC23" i="21"/>
  <c r="AF23" i="21" l="1"/>
  <c r="AE23" i="21"/>
  <c r="W24" i="21"/>
  <c r="AC24" i="21"/>
  <c r="AD24" i="21"/>
  <c r="AA24" i="21"/>
  <c r="AB24" i="21"/>
  <c r="AF24" i="21" l="1"/>
  <c r="AE24" i="21"/>
  <c r="W25" i="21"/>
  <c r="AD25" i="21"/>
  <c r="AB25" i="21"/>
  <c r="AC25" i="21"/>
  <c r="AA25" i="21"/>
  <c r="AF25" i="21" l="1"/>
  <c r="AE25" i="21"/>
  <c r="W26" i="21"/>
  <c r="AD26" i="21"/>
  <c r="AA26" i="21"/>
  <c r="AC26" i="21"/>
  <c r="AB26" i="21"/>
  <c r="AF26" i="21" l="1"/>
  <c r="AE26" i="21"/>
  <c r="W27" i="21"/>
  <c r="AC27" i="21"/>
  <c r="AB27" i="21"/>
  <c r="AA27" i="21"/>
  <c r="AD27" i="21"/>
  <c r="AF27" i="21" l="1"/>
  <c r="AE27" i="21"/>
  <c r="W28" i="21"/>
  <c r="AA28" i="21"/>
  <c r="AD28" i="21"/>
  <c r="AB28" i="21"/>
  <c r="AC28" i="21"/>
  <c r="AF28" i="21" l="1"/>
  <c r="AE28" i="21"/>
  <c r="W29" i="21"/>
  <c r="AD29" i="21"/>
  <c r="AA29" i="21"/>
  <c r="AB29" i="21"/>
  <c r="AC29" i="21"/>
  <c r="AF29" i="21" l="1"/>
  <c r="AE29" i="21"/>
  <c r="W30" i="21"/>
  <c r="AA30" i="21"/>
  <c r="AB30" i="21"/>
  <c r="AC30" i="21"/>
  <c r="AD30" i="21"/>
  <c r="AF30" i="21" l="1"/>
  <c r="AE30" i="21"/>
  <c r="W31" i="21"/>
  <c r="AB31" i="21"/>
  <c r="AC31" i="21"/>
  <c r="AD31" i="21"/>
  <c r="AA31" i="21"/>
  <c r="AF31" i="21" l="1"/>
  <c r="AE31" i="21"/>
  <c r="W32" i="21"/>
  <c r="AB32" i="21"/>
  <c r="AD32" i="21"/>
  <c r="AC32" i="21"/>
  <c r="AA32" i="21"/>
  <c r="AF32" i="21" l="1"/>
  <c r="AE32" i="21"/>
  <c r="W33" i="21"/>
  <c r="AD33" i="21"/>
  <c r="AC33" i="21"/>
  <c r="AB33" i="21"/>
  <c r="AA33" i="21"/>
  <c r="AF33" i="21" l="1"/>
  <c r="AE33" i="21"/>
  <c r="W34" i="21"/>
  <c r="AD34" i="21"/>
  <c r="AA34" i="21"/>
  <c r="AB34" i="21"/>
  <c r="AC34" i="21"/>
  <c r="AF34" i="21" l="1"/>
  <c r="AE34" i="21"/>
  <c r="W35" i="21"/>
  <c r="AC35" i="21"/>
  <c r="AD35" i="21"/>
  <c r="AA35" i="21"/>
  <c r="AB35" i="21"/>
  <c r="AF35" i="21" l="1"/>
  <c r="AE35" i="21"/>
  <c r="W36" i="21"/>
  <c r="AC36" i="21"/>
  <c r="AA36" i="21"/>
  <c r="AD36" i="21"/>
  <c r="AB36" i="21"/>
  <c r="AF36" i="21" l="1"/>
  <c r="AE36" i="21"/>
  <c r="W37" i="21"/>
  <c r="AB37" i="21"/>
  <c r="AA37" i="21"/>
  <c r="AD37" i="21"/>
  <c r="AC37" i="21"/>
  <c r="AF37" i="21" l="1"/>
  <c r="AE37" i="21"/>
  <c r="W38" i="21"/>
  <c r="AA38" i="21"/>
  <c r="AC38" i="21"/>
  <c r="AB38" i="21"/>
  <c r="AD38" i="21"/>
  <c r="AF38" i="21" l="1"/>
  <c r="AE38" i="21"/>
  <c r="W39" i="21"/>
  <c r="AB39" i="21"/>
  <c r="AC39" i="21"/>
  <c r="AD39" i="21"/>
  <c r="AA39" i="21"/>
  <c r="AF39" i="21" l="1"/>
  <c r="AE39" i="21"/>
  <c r="W40" i="21"/>
  <c r="AA40" i="21"/>
  <c r="AB40" i="21"/>
  <c r="AC40" i="21"/>
  <c r="AD40" i="21"/>
  <c r="AF40" i="21" l="1"/>
  <c r="AE40" i="21"/>
  <c r="W41" i="21"/>
  <c r="AB41" i="21"/>
  <c r="AA41" i="21"/>
  <c r="AD41" i="21"/>
  <c r="AC41" i="21"/>
  <c r="AF41" i="21" l="1"/>
  <c r="AE41" i="21"/>
  <c r="W42" i="21"/>
  <c r="AB42" i="21"/>
  <c r="AD42" i="21"/>
  <c r="AA42" i="21"/>
  <c r="AC42" i="21"/>
  <c r="AF42" i="21" l="1"/>
  <c r="AE42" i="21"/>
  <c r="W43" i="21"/>
  <c r="AD43" i="21"/>
  <c r="AC43" i="21"/>
  <c r="AA43" i="21"/>
  <c r="AB43" i="21"/>
  <c r="AF43" i="21" l="1"/>
  <c r="AE43" i="21"/>
  <c r="W44" i="21"/>
  <c r="AA44" i="21"/>
  <c r="AD44" i="21"/>
  <c r="AB44" i="21"/>
  <c r="AC44" i="21"/>
  <c r="AF44" i="21" l="1"/>
  <c r="AE44" i="21"/>
  <c r="W45" i="21"/>
  <c r="AC45" i="21"/>
  <c r="AD45" i="21"/>
  <c r="AA45" i="21"/>
  <c r="AB45" i="21"/>
  <c r="AF45" i="21" l="1"/>
  <c r="AE45" i="21"/>
  <c r="W46" i="21"/>
  <c r="AB46" i="21"/>
  <c r="AC46" i="21"/>
  <c r="AA46" i="21"/>
  <c r="AD46" i="21"/>
  <c r="AF46" i="21" l="1"/>
  <c r="AE46" i="21"/>
  <c r="W47" i="21"/>
  <c r="AB47" i="21"/>
  <c r="AD47" i="21"/>
  <c r="AA47" i="21"/>
  <c r="AC47" i="21"/>
  <c r="AF47" i="21" l="1"/>
  <c r="AE47" i="21"/>
  <c r="W48" i="21"/>
  <c r="AD48" i="21"/>
  <c r="AB48" i="21"/>
  <c r="AC48" i="21"/>
  <c r="AA48" i="21"/>
  <c r="AF48" i="21" l="1"/>
  <c r="AE48" i="21"/>
  <c r="W49" i="21"/>
  <c r="AC49" i="21"/>
  <c r="AD49" i="21"/>
  <c r="AA49" i="21"/>
  <c r="AB49" i="21"/>
  <c r="AF49" i="21" l="1"/>
  <c r="AE49" i="21"/>
  <c r="W50" i="21"/>
  <c r="AB50" i="21"/>
  <c r="AC50" i="21"/>
  <c r="AA50" i="21"/>
  <c r="AD50" i="21"/>
  <c r="AF50" i="21" l="1"/>
  <c r="AE50" i="21"/>
  <c r="W51" i="21"/>
  <c r="AB51" i="21"/>
  <c r="AA51" i="21"/>
  <c r="AC51" i="21"/>
  <c r="AD51" i="21"/>
  <c r="AF51" i="21" l="1"/>
  <c r="AE51" i="21"/>
  <c r="W52" i="21"/>
  <c r="AD52" i="21"/>
  <c r="AC52" i="21"/>
  <c r="AB52" i="21"/>
  <c r="AA52" i="21"/>
  <c r="AF52" i="21" l="1"/>
  <c r="AE52" i="21"/>
  <c r="W53" i="21"/>
  <c r="AB53" i="21"/>
  <c r="AC53" i="21"/>
  <c r="AD53" i="21"/>
  <c r="AA53" i="21"/>
  <c r="AF53" i="21" l="1"/>
  <c r="AE53" i="21"/>
  <c r="W54" i="21"/>
  <c r="AB54" i="21"/>
  <c r="AC54" i="21"/>
  <c r="AA54" i="21"/>
  <c r="AD54" i="21"/>
  <c r="AF54" i="21" l="1"/>
  <c r="AE54" i="21"/>
  <c r="W55" i="21"/>
  <c r="AB55" i="21"/>
  <c r="AC55" i="21"/>
  <c r="AD55" i="21"/>
  <c r="AA55" i="21"/>
  <c r="AF55" i="21" l="1"/>
  <c r="AE55" i="21"/>
  <c r="W56" i="21"/>
  <c r="AC56" i="21"/>
  <c r="AB56" i="21"/>
  <c r="AD56" i="21"/>
  <c r="AA56" i="21"/>
  <c r="AF56" i="21" l="1"/>
  <c r="AE56" i="21"/>
  <c r="W57" i="21"/>
  <c r="AD57" i="21"/>
  <c r="AB57" i="21"/>
  <c r="AC57" i="21"/>
  <c r="AA57" i="21"/>
  <c r="AF57" i="21" l="1"/>
  <c r="AE57" i="21"/>
  <c r="W58" i="21"/>
  <c r="AC58" i="21"/>
  <c r="AB58" i="21"/>
  <c r="AD58" i="21"/>
  <c r="AA58" i="21"/>
  <c r="AF58" i="21" l="1"/>
  <c r="AE58" i="21"/>
  <c r="W59" i="21"/>
  <c r="AC59" i="21"/>
  <c r="AB59" i="21"/>
  <c r="AA59" i="21"/>
  <c r="AD59" i="21"/>
  <c r="AF59" i="21" l="1"/>
  <c r="AE59" i="21"/>
  <c r="W60" i="21"/>
  <c r="AD60" i="21"/>
  <c r="AA60" i="21"/>
  <c r="AC60" i="21"/>
  <c r="AB60" i="21"/>
  <c r="AF60" i="21" l="1"/>
  <c r="AE60" i="21"/>
  <c r="W61" i="21"/>
  <c r="AA61" i="21"/>
  <c r="AC61" i="21"/>
  <c r="AD61" i="21"/>
  <c r="AB61" i="21"/>
  <c r="AF61" i="21" l="1"/>
  <c r="AE61" i="21"/>
  <c r="W62" i="21"/>
  <c r="AD62" i="21"/>
  <c r="AA62" i="21"/>
  <c r="AB62" i="21"/>
  <c r="AC62" i="21"/>
  <c r="AF62" i="21" l="1"/>
  <c r="AE62" i="21"/>
  <c r="W63" i="21"/>
  <c r="AC63" i="21"/>
  <c r="AA63" i="21"/>
  <c r="AB63" i="21"/>
  <c r="AD63" i="21"/>
  <c r="AF63" i="21" l="1"/>
  <c r="AE63" i="21"/>
  <c r="W64" i="21"/>
  <c r="AC64" i="21"/>
  <c r="AD64" i="21"/>
  <c r="AA64" i="21"/>
  <c r="AB64" i="21"/>
  <c r="AF64" i="21" l="1"/>
  <c r="AE64" i="21"/>
  <c r="W65" i="21"/>
  <c r="AA65" i="21"/>
  <c r="AC65" i="21"/>
  <c r="AB65" i="21"/>
  <c r="AD65" i="21"/>
  <c r="AF65" i="21" l="1"/>
  <c r="AE65" i="21"/>
  <c r="W66" i="21"/>
  <c r="AD66" i="21"/>
  <c r="AC66" i="21"/>
  <c r="AB66" i="21"/>
  <c r="AA66" i="21"/>
  <c r="AF66" i="21" l="1"/>
  <c r="AE66" i="21"/>
  <c r="W67" i="21"/>
  <c r="AB67" i="21"/>
  <c r="AC67" i="21"/>
  <c r="AD67" i="21"/>
  <c r="AA67" i="21"/>
  <c r="AF67" i="21" l="1"/>
  <c r="AE67" i="21"/>
  <c r="W68" i="21"/>
  <c r="AB68" i="21"/>
  <c r="AD68" i="21"/>
  <c r="AA68" i="21"/>
  <c r="AC68" i="21"/>
  <c r="AF68" i="21" l="1"/>
  <c r="AE68" i="21"/>
  <c r="W69" i="21"/>
  <c r="AA69" i="21"/>
  <c r="AC69" i="21"/>
  <c r="AB69" i="21"/>
  <c r="AD69" i="21"/>
  <c r="AF69" i="21" l="1"/>
  <c r="AE69" i="21"/>
  <c r="W70" i="21"/>
  <c r="AB70" i="21"/>
  <c r="AD70" i="21"/>
  <c r="AC70" i="21"/>
  <c r="AA70" i="21"/>
  <c r="AF70" i="21" l="1"/>
  <c r="AE70" i="21"/>
  <c r="W71" i="21"/>
  <c r="AC71" i="21"/>
  <c r="AD71" i="21"/>
  <c r="AA71" i="21"/>
  <c r="AB71" i="21"/>
  <c r="AF71" i="21" l="1"/>
  <c r="AE71" i="21"/>
  <c r="W72" i="21"/>
  <c r="AA72" i="21"/>
  <c r="AB72" i="21"/>
  <c r="AD72" i="21"/>
  <c r="AC72" i="21"/>
  <c r="AF72" i="21" l="1"/>
  <c r="AE72" i="21"/>
  <c r="W73" i="21"/>
  <c r="AA73" i="21"/>
  <c r="AB73" i="21"/>
  <c r="AD73" i="21"/>
  <c r="AC73" i="21"/>
  <c r="AF73" i="21" l="1"/>
  <c r="AE73" i="21"/>
  <c r="W74" i="21"/>
  <c r="AB74" i="21"/>
  <c r="AA74" i="21"/>
  <c r="AC74" i="21"/>
  <c r="AD74" i="21"/>
  <c r="AF74" i="21" l="1"/>
  <c r="AE74" i="21"/>
  <c r="W75" i="21"/>
  <c r="AC75" i="21"/>
  <c r="AD75" i="21"/>
  <c r="AB75" i="21"/>
  <c r="AA75" i="21"/>
  <c r="AF75" i="21" l="1"/>
  <c r="AE75" i="21"/>
  <c r="W76" i="21"/>
  <c r="AB76" i="21"/>
  <c r="AD76" i="21"/>
  <c r="AA76" i="21"/>
  <c r="AC76" i="21"/>
  <c r="AF76" i="21" l="1"/>
  <c r="AE76" i="21"/>
  <c r="W77" i="21"/>
  <c r="AB77" i="21"/>
  <c r="AC77" i="21"/>
  <c r="AA77" i="21"/>
  <c r="AD77" i="21"/>
  <c r="AF77" i="21" l="1"/>
  <c r="AE77" i="21"/>
  <c r="W78" i="21"/>
  <c r="AB78" i="21"/>
  <c r="AA78" i="21"/>
  <c r="AC78" i="21"/>
  <c r="AD78" i="21"/>
  <c r="AF78" i="21" l="1"/>
  <c r="AE78" i="21"/>
  <c r="W79" i="21"/>
  <c r="AA79" i="21"/>
  <c r="AB79" i="21"/>
  <c r="AC79" i="21"/>
  <c r="AD79" i="21"/>
  <c r="AF79" i="21" l="1"/>
  <c r="AE79" i="21"/>
  <c r="W80" i="21"/>
  <c r="AA80" i="21"/>
  <c r="AB80" i="21"/>
  <c r="AC80" i="21"/>
  <c r="AD80" i="21"/>
  <c r="AF80" i="21" l="1"/>
  <c r="AE80" i="21"/>
  <c r="W81" i="21"/>
  <c r="AC81" i="21"/>
  <c r="AD81" i="21"/>
  <c r="AB81" i="21"/>
  <c r="AA81" i="21"/>
  <c r="AF81" i="21" l="1"/>
  <c r="AE81" i="21"/>
  <c r="W82" i="21"/>
  <c r="AC82" i="21"/>
  <c r="AA82" i="21"/>
  <c r="AD82" i="21"/>
  <c r="AB82" i="21"/>
  <c r="AF82" i="21" l="1"/>
  <c r="AE82" i="21"/>
  <c r="W83" i="21"/>
  <c r="AD83" i="21"/>
  <c r="AA83" i="21"/>
  <c r="AB83" i="21"/>
  <c r="AC83" i="21"/>
  <c r="AF83" i="21" l="1"/>
  <c r="AE83" i="21"/>
  <c r="W84" i="21"/>
  <c r="AB84" i="21"/>
  <c r="AA84" i="21"/>
  <c r="AD84" i="21"/>
  <c r="AC84" i="21"/>
  <c r="AF84" i="21" l="1"/>
  <c r="AE84" i="21"/>
  <c r="W85" i="21"/>
  <c r="AB85" i="21"/>
  <c r="AD85" i="21"/>
  <c r="AC85" i="21"/>
  <c r="AA85" i="21"/>
  <c r="AF85" i="21" l="1"/>
  <c r="AE85" i="21"/>
  <c r="W86" i="21"/>
  <c r="AD86" i="21"/>
  <c r="AC86" i="21"/>
  <c r="AB86" i="21"/>
  <c r="AA86" i="21"/>
  <c r="AF86" i="21" l="1"/>
  <c r="AE86" i="21"/>
  <c r="W87" i="21"/>
  <c r="AD87" i="21"/>
  <c r="AA87" i="21"/>
  <c r="AB87" i="21"/>
  <c r="AC87" i="21"/>
  <c r="AF87" i="21" l="1"/>
  <c r="AE87" i="21"/>
  <c r="W88" i="21"/>
  <c r="AC88" i="21"/>
  <c r="AB88" i="21"/>
  <c r="AD88" i="21"/>
  <c r="AA88" i="21"/>
  <c r="AF88" i="21" l="1"/>
  <c r="AE88" i="21"/>
  <c r="W89" i="21"/>
  <c r="AC89" i="21"/>
  <c r="AB89" i="21"/>
  <c r="AA89" i="21"/>
  <c r="AD89" i="21"/>
  <c r="AF89" i="21" l="1"/>
  <c r="AE89" i="21"/>
  <c r="W90" i="21"/>
  <c r="AD90" i="21"/>
  <c r="AA90" i="21"/>
  <c r="AB90" i="21"/>
  <c r="AC90" i="21"/>
  <c r="AF90" i="21" l="1"/>
  <c r="AE90" i="21"/>
  <c r="W91" i="21"/>
  <c r="AC91" i="21"/>
  <c r="AA91" i="21"/>
  <c r="AD91" i="21"/>
  <c r="AB91" i="21"/>
  <c r="AF91" i="21" l="1"/>
  <c r="AE91" i="21"/>
  <c r="W92" i="21"/>
  <c r="AA92" i="21"/>
  <c r="AB92" i="21"/>
  <c r="AD92" i="21"/>
  <c r="AC92" i="21"/>
  <c r="AF92" i="21" l="1"/>
  <c r="AE92" i="21"/>
  <c r="W93" i="21"/>
  <c r="AB93" i="21"/>
  <c r="AD93" i="21"/>
  <c r="AA93" i="21"/>
  <c r="AC93" i="21"/>
  <c r="AF93" i="21" l="1"/>
  <c r="AE93" i="21"/>
  <c r="W94" i="21"/>
  <c r="AA94" i="21"/>
  <c r="AB94" i="21"/>
  <c r="AD94" i="21"/>
  <c r="AC94" i="21"/>
  <c r="AF94" i="21" l="1"/>
  <c r="AE94" i="21"/>
  <c r="W95" i="21"/>
  <c r="AD95" i="21"/>
  <c r="AC95" i="21"/>
  <c r="AA95" i="21"/>
  <c r="AB95" i="21"/>
  <c r="AF95" i="21" l="1"/>
  <c r="AE95" i="21"/>
  <c r="W96" i="21"/>
  <c r="AB96" i="21"/>
  <c r="AA96" i="21"/>
  <c r="AD96" i="21"/>
  <c r="AC96" i="21"/>
  <c r="AF96" i="21" l="1"/>
  <c r="AE96" i="21"/>
  <c r="W97" i="21"/>
  <c r="AC97" i="21"/>
  <c r="AB97" i="21"/>
  <c r="AA97" i="21"/>
  <c r="AD97" i="21"/>
  <c r="AF97" i="21" l="1"/>
  <c r="AE97" i="21"/>
  <c r="W98" i="21"/>
  <c r="AD98" i="21"/>
  <c r="AB98" i="21"/>
  <c r="AA98" i="21"/>
  <c r="AC98" i="21"/>
  <c r="AF98" i="21" l="1"/>
  <c r="AE98" i="21"/>
  <c r="W99" i="21"/>
  <c r="AA99" i="21"/>
  <c r="AB99" i="21"/>
  <c r="AC99" i="21"/>
  <c r="AD99" i="21"/>
  <c r="AF99" i="21" l="1"/>
  <c r="AE99" i="21"/>
  <c r="W100" i="21"/>
  <c r="AD100" i="21"/>
  <c r="AA100" i="21"/>
  <c r="AC100" i="21"/>
  <c r="AB100" i="21"/>
  <c r="AF100" i="21" l="1"/>
  <c r="AE100" i="21"/>
  <c r="W101" i="21"/>
  <c r="AA101" i="21"/>
  <c r="AC101" i="21"/>
  <c r="AB101" i="21"/>
  <c r="AD101" i="21"/>
  <c r="AF101" i="21" l="1"/>
  <c r="AE101" i="21"/>
  <c r="W102" i="21"/>
  <c r="AA102" i="21"/>
  <c r="AC102" i="21"/>
  <c r="AB102" i="21"/>
  <c r="AD102" i="21"/>
  <c r="AF102" i="21" l="1"/>
  <c r="AE102" i="21"/>
  <c r="W103" i="21"/>
  <c r="AC103" i="21"/>
  <c r="AD103" i="21"/>
  <c r="AB103" i="21"/>
  <c r="AA103" i="21"/>
  <c r="AF103" i="21" l="1"/>
  <c r="AE103" i="21"/>
  <c r="W104" i="21"/>
  <c r="AD104" i="21"/>
  <c r="AA104" i="21"/>
  <c r="AB104" i="21"/>
  <c r="AC104" i="21"/>
  <c r="AF104" i="21" l="1"/>
  <c r="AE104" i="21"/>
  <c r="W105" i="21"/>
  <c r="AA105" i="21"/>
  <c r="AC105" i="21"/>
  <c r="AD105" i="21"/>
  <c r="AB105" i="21"/>
  <c r="AF105" i="21" l="1"/>
  <c r="AE105" i="21"/>
  <c r="W106" i="21"/>
  <c r="AA106" i="21"/>
  <c r="AD106" i="21"/>
  <c r="AB106" i="21"/>
  <c r="AC106" i="21"/>
  <c r="AF106" i="21" l="1"/>
  <c r="AE106" i="21"/>
  <c r="W107" i="21"/>
  <c r="AA107" i="21"/>
  <c r="AB107" i="21"/>
  <c r="AD107" i="21"/>
  <c r="AC107" i="21"/>
  <c r="AF107" i="21" l="1"/>
  <c r="AE107" i="21"/>
  <c r="W108" i="21"/>
  <c r="AA108" i="21"/>
  <c r="AD108" i="21"/>
  <c r="AC108" i="21"/>
  <c r="AB108" i="21"/>
  <c r="AF108" i="21" l="1"/>
  <c r="AE108" i="21"/>
  <c r="W109" i="21"/>
  <c r="AA109" i="21"/>
  <c r="AB109" i="21"/>
  <c r="AD109" i="21"/>
  <c r="AC109" i="21"/>
  <c r="AF109" i="21" l="1"/>
  <c r="AE109" i="21"/>
  <c r="W110" i="21"/>
  <c r="AC110" i="21"/>
  <c r="AD110" i="21"/>
  <c r="AA110" i="21"/>
  <c r="AB110" i="21"/>
  <c r="AF110" i="21" l="1"/>
  <c r="AE110" i="21"/>
  <c r="W111" i="21"/>
  <c r="AA111" i="21"/>
  <c r="AD111" i="21"/>
  <c r="AB111" i="21"/>
  <c r="AC111" i="21"/>
  <c r="AF111" i="21" l="1"/>
  <c r="AE111" i="21"/>
  <c r="W112" i="21"/>
  <c r="AD112" i="21"/>
  <c r="AB112" i="21"/>
  <c r="AC112" i="21"/>
  <c r="AA112" i="21"/>
  <c r="AF112" i="21" l="1"/>
  <c r="AE112" i="21"/>
  <c r="W113" i="21"/>
  <c r="AD113" i="21"/>
  <c r="AA113" i="21"/>
  <c r="AC113" i="21"/>
  <c r="AB113" i="21"/>
  <c r="AF113" i="21" l="1"/>
  <c r="AE113" i="21"/>
  <c r="W114" i="21"/>
  <c r="AA114" i="21"/>
  <c r="AB114" i="21"/>
  <c r="AD114" i="21"/>
  <c r="AC114" i="21"/>
  <c r="AF114" i="21" l="1"/>
  <c r="AE114" i="21"/>
  <c r="W115" i="21"/>
  <c r="AD115" i="21"/>
  <c r="AB115" i="21"/>
  <c r="AC115" i="21"/>
  <c r="AA115" i="21"/>
  <c r="AF115" i="21" l="1"/>
  <c r="AE115" i="21"/>
  <c r="W116" i="21"/>
  <c r="AA116" i="21"/>
  <c r="AD116" i="21"/>
  <c r="AB116" i="21"/>
  <c r="AC116" i="21"/>
  <c r="AF116" i="21" l="1"/>
  <c r="AE116" i="21"/>
  <c r="W117" i="21"/>
  <c r="AA117" i="21"/>
  <c r="AC117" i="21"/>
  <c r="AB117" i="21"/>
  <c r="AD117" i="21"/>
  <c r="AF117" i="21" l="1"/>
  <c r="AE117" i="21"/>
  <c r="W118" i="21"/>
  <c r="AB118" i="21"/>
  <c r="AD118" i="21"/>
  <c r="AA118" i="21"/>
  <c r="AC118" i="21"/>
  <c r="AF118" i="21" l="1"/>
  <c r="AE118" i="21"/>
  <c r="W119" i="21"/>
  <c r="AC119" i="21"/>
  <c r="AA119" i="21"/>
  <c r="AB119" i="21"/>
  <c r="AD119" i="21"/>
  <c r="AF119" i="21" l="1"/>
  <c r="AE119" i="21"/>
  <c r="W120" i="21"/>
  <c r="AD120" i="21"/>
  <c r="AC120" i="21"/>
  <c r="AA120" i="21"/>
  <c r="AB120" i="21"/>
  <c r="AF120" i="21" l="1"/>
  <c r="AE120" i="21"/>
  <c r="W121" i="21"/>
  <c r="AA121" i="21"/>
  <c r="AC121" i="21"/>
  <c r="AD121" i="21"/>
  <c r="AB121" i="21"/>
  <c r="AF121" i="21" l="1"/>
  <c r="AE121" i="21"/>
  <c r="W122" i="21"/>
  <c r="AB122" i="21"/>
  <c r="AA122" i="21"/>
  <c r="AC122" i="21"/>
  <c r="AD122" i="21"/>
  <c r="AF122" i="21" l="1"/>
  <c r="AE122" i="21"/>
  <c r="W123" i="21"/>
  <c r="AC123" i="21"/>
  <c r="AB123" i="21"/>
  <c r="AA123" i="21"/>
  <c r="AD123" i="21"/>
  <c r="AF123" i="21" l="1"/>
  <c r="AE123" i="21"/>
  <c r="W124" i="21"/>
  <c r="AB124" i="21"/>
  <c r="AC124" i="21"/>
  <c r="AA124" i="21"/>
  <c r="AD124" i="21"/>
  <c r="AF124" i="21" l="1"/>
  <c r="AE124" i="21"/>
  <c r="W125" i="21"/>
  <c r="AA125" i="21"/>
  <c r="AC125" i="21"/>
  <c r="AD125" i="21"/>
  <c r="AB125" i="21"/>
  <c r="AF125" i="21" l="1"/>
  <c r="AE125" i="21"/>
  <c r="W126" i="21"/>
  <c r="AD126" i="21"/>
  <c r="AB126" i="21"/>
  <c r="AC126" i="21"/>
  <c r="AA126" i="21"/>
  <c r="AF126" i="21" l="1"/>
  <c r="AE126" i="21"/>
  <c r="W127" i="21"/>
  <c r="AB127" i="21"/>
  <c r="AD127" i="21"/>
  <c r="AC127" i="21"/>
  <c r="AA127" i="21"/>
  <c r="AF127" i="21" l="1"/>
  <c r="AE127" i="21"/>
  <c r="W128" i="21"/>
  <c r="AC128" i="21"/>
  <c r="AB128" i="21"/>
  <c r="AA128" i="21"/>
  <c r="AD128" i="21"/>
  <c r="AF128" i="21" l="1"/>
  <c r="AE128" i="21"/>
  <c r="W129" i="21"/>
  <c r="AC129" i="21"/>
  <c r="AB129" i="21"/>
  <c r="AA129" i="21"/>
  <c r="AD129" i="21"/>
  <c r="AF129" i="21" l="1"/>
  <c r="AE129" i="21"/>
  <c r="W130" i="21"/>
  <c r="AB130" i="21"/>
  <c r="AC130" i="21"/>
  <c r="AD130" i="21"/>
  <c r="AA130" i="21"/>
  <c r="AF130" i="21" l="1"/>
  <c r="AE130" i="21"/>
  <c r="W131" i="21"/>
  <c r="D12" i="20"/>
  <c r="F12" i="20" s="1"/>
  <c r="AS221" i="3"/>
  <c r="AP221" i="3"/>
  <c r="AQ221" i="3"/>
  <c r="AM221" i="3"/>
  <c r="AN221" i="3"/>
  <c r="AK221" i="3"/>
  <c r="AH221" i="3"/>
  <c r="AI221" i="3"/>
  <c r="AF221" i="3"/>
  <c r="AD221" i="3"/>
  <c r="AA221" i="3"/>
  <c r="AB221" i="3"/>
  <c r="Y221" i="3"/>
  <c r="W221" i="3"/>
  <c r="T221" i="3"/>
  <c r="U221" i="3"/>
  <c r="R221" i="3"/>
  <c r="P221" i="3"/>
  <c r="M221" i="3"/>
  <c r="N221" i="3"/>
  <c r="I221" i="3"/>
  <c r="F221" i="3"/>
  <c r="G221" i="3"/>
  <c r="D221" i="3"/>
  <c r="AA217" i="12"/>
  <c r="AA218" i="12"/>
  <c r="AA219" i="12"/>
  <c r="AA220" i="12"/>
  <c r="AY215" i="12"/>
  <c r="AY216" i="12"/>
  <c r="AY217" i="12"/>
  <c r="AY218" i="12"/>
  <c r="AY219" i="12"/>
  <c r="AY220" i="12"/>
  <c r="AY221" i="12"/>
  <c r="AV216" i="12"/>
  <c r="AW216" i="12"/>
  <c r="AV217" i="12"/>
  <c r="AW217" i="12"/>
  <c r="AV218" i="12"/>
  <c r="AW218" i="12"/>
  <c r="AV219" i="12"/>
  <c r="AW219" i="12"/>
  <c r="AV220" i="12"/>
  <c r="AW220" i="12"/>
  <c r="AV221" i="12"/>
  <c r="AW221" i="12"/>
  <c r="AT216" i="12"/>
  <c r="AT217" i="12"/>
  <c r="AT218" i="12"/>
  <c r="AT219" i="12"/>
  <c r="AT220" i="12"/>
  <c r="AT221" i="12"/>
  <c r="AR214" i="12"/>
  <c r="AR215" i="12"/>
  <c r="AR216" i="12"/>
  <c r="AR217" i="12"/>
  <c r="AR218" i="12"/>
  <c r="AR219" i="12"/>
  <c r="AR220" i="12"/>
  <c r="AP215" i="12"/>
  <c r="AP216" i="12"/>
  <c r="AP217" i="12"/>
  <c r="AP218" i="12"/>
  <c r="AP219" i="12"/>
  <c r="AP220" i="12"/>
  <c r="AP221" i="12"/>
  <c r="AO215" i="12"/>
  <c r="AO216" i="12"/>
  <c r="AO217" i="12"/>
  <c r="AO218" i="12"/>
  <c r="AO219" i="12"/>
  <c r="AO220" i="12"/>
  <c r="AM216" i="12"/>
  <c r="AM217" i="12"/>
  <c r="AM218" i="12"/>
  <c r="AM219" i="12"/>
  <c r="AM220" i="12"/>
  <c r="AM221" i="12"/>
  <c r="AK216" i="12"/>
  <c r="AK217" i="12"/>
  <c r="AK218" i="12"/>
  <c r="AK219" i="12"/>
  <c r="AK220" i="12"/>
  <c r="AK221" i="12"/>
  <c r="AI217" i="12"/>
  <c r="AI218" i="12"/>
  <c r="AI219" i="12"/>
  <c r="AI220" i="12"/>
  <c r="AI221" i="12"/>
  <c r="AH221" i="12"/>
  <c r="AH217" i="12"/>
  <c r="AH218" i="12"/>
  <c r="AH219" i="12"/>
  <c r="AH220" i="12"/>
  <c r="AF217" i="12"/>
  <c r="AF218" i="12"/>
  <c r="AF219" i="12"/>
  <c r="AF220" i="12"/>
  <c r="AD217" i="12"/>
  <c r="AD218" i="12"/>
  <c r="AD219" i="12"/>
  <c r="AD220" i="12"/>
  <c r="AD221" i="12"/>
  <c r="AB217" i="12"/>
  <c r="AB218" i="12"/>
  <c r="AB219" i="12"/>
  <c r="AB220" i="12"/>
  <c r="AB221" i="12"/>
  <c r="Y216" i="12"/>
  <c r="Y217" i="12"/>
  <c r="Y218" i="12"/>
  <c r="Y219" i="12"/>
  <c r="Y220" i="12"/>
  <c r="Y221" i="12"/>
  <c r="W216" i="12"/>
  <c r="W217" i="12"/>
  <c r="W218" i="12"/>
  <c r="W219" i="12"/>
  <c r="W220" i="12"/>
  <c r="W221" i="12"/>
  <c r="U217" i="12"/>
  <c r="U218" i="12"/>
  <c r="U219" i="12"/>
  <c r="U220" i="12"/>
  <c r="U221" i="12"/>
  <c r="T217" i="12"/>
  <c r="T218" i="12"/>
  <c r="T219" i="12"/>
  <c r="T220" i="12"/>
  <c r="T221" i="12"/>
  <c r="R217" i="12"/>
  <c r="R218" i="12"/>
  <c r="R219" i="12"/>
  <c r="R220" i="12"/>
  <c r="R221" i="12"/>
  <c r="P217" i="12"/>
  <c r="P218" i="12"/>
  <c r="P219" i="12"/>
  <c r="P221" i="12"/>
  <c r="N217" i="12"/>
  <c r="N218" i="12"/>
  <c r="N219" i="12"/>
  <c r="N220" i="12"/>
  <c r="N221" i="12"/>
  <c r="M217" i="12"/>
  <c r="M218" i="12"/>
  <c r="M219" i="12"/>
  <c r="M220" i="12"/>
  <c r="M221" i="12"/>
  <c r="I217" i="12"/>
  <c r="I218" i="12"/>
  <c r="I219" i="12"/>
  <c r="I220" i="12"/>
  <c r="I221" i="12"/>
  <c r="AS220" i="3"/>
  <c r="AQ220" i="3"/>
  <c r="AP220" i="3"/>
  <c r="AN220" i="3"/>
  <c r="AM220" i="3"/>
  <c r="AK220" i="3"/>
  <c r="AI220" i="3"/>
  <c r="AH220" i="3"/>
  <c r="AF220" i="3"/>
  <c r="AD220" i="3"/>
  <c r="AB220" i="3"/>
  <c r="AA220" i="3"/>
  <c r="Y220" i="3"/>
  <c r="W220" i="3"/>
  <c r="U220" i="3"/>
  <c r="T220" i="3"/>
  <c r="R220" i="3"/>
  <c r="P220" i="3"/>
  <c r="N220" i="3"/>
  <c r="M220" i="3"/>
  <c r="K220" i="3"/>
  <c r="I220" i="3"/>
  <c r="G220" i="3"/>
  <c r="F220" i="3"/>
  <c r="D220" i="3"/>
  <c r="AS219" i="3"/>
  <c r="AQ219" i="3"/>
  <c r="AP219" i="3"/>
  <c r="AN219" i="3"/>
  <c r="AM219" i="3"/>
  <c r="AK219" i="3"/>
  <c r="AI219" i="3"/>
  <c r="AH219" i="3"/>
  <c r="AF219" i="3"/>
  <c r="AD219" i="3"/>
  <c r="AB219" i="3"/>
  <c r="AA219" i="3"/>
  <c r="Y219" i="3"/>
  <c r="W219" i="3"/>
  <c r="U219" i="3"/>
  <c r="T219" i="3"/>
  <c r="R219" i="3"/>
  <c r="P219" i="3"/>
  <c r="N219" i="3"/>
  <c r="M219" i="3"/>
  <c r="K219" i="3"/>
  <c r="I219" i="3"/>
  <c r="G219" i="3"/>
  <c r="F219" i="3"/>
  <c r="D219" i="3"/>
  <c r="AV214" i="12"/>
  <c r="AV215" i="12"/>
  <c r="AS218" i="3"/>
  <c r="AQ218" i="3"/>
  <c r="AP218" i="3"/>
  <c r="AN218" i="3"/>
  <c r="AM218" i="3"/>
  <c r="AK218" i="3"/>
  <c r="AI218" i="3"/>
  <c r="AH218" i="3"/>
  <c r="AF218" i="3"/>
  <c r="AD218" i="3"/>
  <c r="AB218" i="3"/>
  <c r="AA218" i="3"/>
  <c r="Y218" i="3"/>
  <c r="W218" i="3"/>
  <c r="U218" i="3"/>
  <c r="T218" i="3"/>
  <c r="R218" i="3"/>
  <c r="P218" i="3"/>
  <c r="N218" i="3"/>
  <c r="M218" i="3"/>
  <c r="K218" i="3"/>
  <c r="I218" i="3"/>
  <c r="G218" i="3"/>
  <c r="F218" i="3"/>
  <c r="D218" i="3"/>
  <c r="AS217" i="3"/>
  <c r="AQ217" i="3"/>
  <c r="AP217" i="3"/>
  <c r="AN217" i="3"/>
  <c r="AM217" i="3"/>
  <c r="AK217" i="3"/>
  <c r="AI217" i="3"/>
  <c r="AH217" i="3"/>
  <c r="AF217" i="3"/>
  <c r="AD217" i="3"/>
  <c r="AB217" i="3"/>
  <c r="AA217" i="3"/>
  <c r="Y217" i="3"/>
  <c r="W217" i="3"/>
  <c r="U217" i="3"/>
  <c r="T217" i="3"/>
  <c r="R217" i="3"/>
  <c r="P217" i="3"/>
  <c r="N217" i="3"/>
  <c r="M217" i="3"/>
  <c r="K217" i="3"/>
  <c r="I217" i="3"/>
  <c r="G217" i="3"/>
  <c r="F217" i="3"/>
  <c r="D217" i="3"/>
  <c r="AS216" i="3"/>
  <c r="AQ216" i="3"/>
  <c r="AP216" i="3"/>
  <c r="AN216" i="3"/>
  <c r="AM216" i="3"/>
  <c r="AK216" i="3"/>
  <c r="AI216" i="3"/>
  <c r="AH216" i="3"/>
  <c r="AF216" i="3"/>
  <c r="AD216" i="3"/>
  <c r="AB216" i="3"/>
  <c r="AA216" i="3"/>
  <c r="Y216" i="3"/>
  <c r="W216" i="3"/>
  <c r="U216" i="3"/>
  <c r="T216" i="3"/>
  <c r="R216" i="3"/>
  <c r="P216" i="3"/>
  <c r="N216" i="3"/>
  <c r="M216" i="3"/>
  <c r="K216" i="3"/>
  <c r="I216" i="3"/>
  <c r="G216" i="3"/>
  <c r="F216" i="3"/>
  <c r="D216" i="3"/>
  <c r="AI216" i="12"/>
  <c r="AH216" i="12"/>
  <c r="AF216" i="12"/>
  <c r="AD216" i="12"/>
  <c r="AB216" i="12"/>
  <c r="AA216" i="12"/>
  <c r="U216" i="12"/>
  <c r="T216" i="12"/>
  <c r="R216" i="12"/>
  <c r="P216" i="12"/>
  <c r="N216" i="12"/>
  <c r="M216" i="12"/>
  <c r="I216" i="12"/>
  <c r="AS215" i="3"/>
  <c r="AQ215" i="3"/>
  <c r="AP215" i="3"/>
  <c r="AN215" i="3"/>
  <c r="AM215" i="3"/>
  <c r="AK215" i="3"/>
  <c r="AI215" i="3"/>
  <c r="AH215" i="3"/>
  <c r="AF215" i="3"/>
  <c r="AD215" i="3"/>
  <c r="AB215" i="3"/>
  <c r="AA215" i="3"/>
  <c r="Y215" i="3"/>
  <c r="W215" i="3"/>
  <c r="U215" i="3"/>
  <c r="T215" i="3"/>
  <c r="R215" i="3"/>
  <c r="P215" i="3"/>
  <c r="N215" i="3"/>
  <c r="M215" i="3"/>
  <c r="K215" i="3"/>
  <c r="I215" i="3"/>
  <c r="G215" i="3"/>
  <c r="F215" i="3"/>
  <c r="D215" i="3"/>
  <c r="AW215" i="12"/>
  <c r="AT215" i="12"/>
  <c r="AM215" i="12"/>
  <c r="AK215" i="12"/>
  <c r="AI215" i="12"/>
  <c r="AH215" i="12"/>
  <c r="AF215" i="12"/>
  <c r="AD215" i="12"/>
  <c r="AB215" i="12"/>
  <c r="AA215" i="12"/>
  <c r="Y215" i="12"/>
  <c r="W215" i="12"/>
  <c r="U215" i="12"/>
  <c r="T215" i="12"/>
  <c r="R215" i="12"/>
  <c r="P215" i="12"/>
  <c r="N215" i="12"/>
  <c r="M215" i="12"/>
  <c r="I215" i="12"/>
  <c r="AS214" i="3"/>
  <c r="AQ214" i="3"/>
  <c r="AP214" i="3"/>
  <c r="AN214" i="3"/>
  <c r="AM214" i="3"/>
  <c r="AK214" i="3"/>
  <c r="AI214" i="3"/>
  <c r="AH214" i="3"/>
  <c r="AF214" i="3"/>
  <c r="AD214" i="3"/>
  <c r="AB214" i="3"/>
  <c r="AA214" i="3"/>
  <c r="Y214" i="3"/>
  <c r="W214" i="3"/>
  <c r="U214" i="3"/>
  <c r="T214" i="3"/>
  <c r="R214" i="3"/>
  <c r="P214" i="3"/>
  <c r="N214" i="3"/>
  <c r="M214" i="3"/>
  <c r="K214" i="3"/>
  <c r="I214" i="3"/>
  <c r="G214" i="3"/>
  <c r="F214" i="3"/>
  <c r="D214" i="3"/>
  <c r="AY214" i="12"/>
  <c r="AW214" i="12"/>
  <c r="AT214" i="12"/>
  <c r="AP214" i="12"/>
  <c r="AO214" i="12"/>
  <c r="AM214" i="12"/>
  <c r="AK214" i="12"/>
  <c r="AI214" i="12"/>
  <c r="AH214" i="12"/>
  <c r="AF214" i="12"/>
  <c r="AD214" i="12"/>
  <c r="AB214" i="12"/>
  <c r="AA214" i="12"/>
  <c r="Y214" i="12"/>
  <c r="W214" i="12"/>
  <c r="U214" i="12"/>
  <c r="T214" i="12"/>
  <c r="R214" i="12"/>
  <c r="P214" i="12"/>
  <c r="N214" i="12"/>
  <c r="M214" i="12"/>
  <c r="I214" i="12"/>
  <c r="AS213" i="3"/>
  <c r="AQ213" i="3"/>
  <c r="AP213" i="3"/>
  <c r="AN213" i="3"/>
  <c r="AM213" i="3"/>
  <c r="AK213" i="3"/>
  <c r="AI213" i="3"/>
  <c r="AH213" i="3"/>
  <c r="AF213" i="3"/>
  <c r="AD213" i="3"/>
  <c r="AB213" i="3"/>
  <c r="AA213" i="3"/>
  <c r="Y213" i="3"/>
  <c r="W213" i="3"/>
  <c r="U213" i="3"/>
  <c r="T213" i="3"/>
  <c r="R213" i="3"/>
  <c r="P213" i="3"/>
  <c r="N213" i="3"/>
  <c r="M213" i="3"/>
  <c r="K213" i="3"/>
  <c r="I213" i="3"/>
  <c r="G213" i="3"/>
  <c r="F213" i="3"/>
  <c r="D213" i="3"/>
  <c r="AY213" i="12"/>
  <c r="AW213" i="12"/>
  <c r="AV213" i="12"/>
  <c r="AT213" i="12"/>
  <c r="AR213" i="12"/>
  <c r="AP213" i="12"/>
  <c r="AO213" i="12"/>
  <c r="AM213" i="12"/>
  <c r="AK213" i="12"/>
  <c r="AI213" i="12"/>
  <c r="AH213" i="12"/>
  <c r="AF213" i="12"/>
  <c r="AD213" i="12"/>
  <c r="AB213" i="12"/>
  <c r="AA213" i="12"/>
  <c r="Y213" i="12"/>
  <c r="W213" i="12"/>
  <c r="U213" i="12"/>
  <c r="T213" i="12"/>
  <c r="R213" i="12"/>
  <c r="P213" i="12"/>
  <c r="N213" i="12"/>
  <c r="M213" i="12"/>
  <c r="I213" i="12"/>
  <c r="AS212" i="3"/>
  <c r="AQ212" i="3"/>
  <c r="AP212" i="3"/>
  <c r="AN212" i="3"/>
  <c r="AM212" i="3"/>
  <c r="AK212" i="3"/>
  <c r="AI212" i="3"/>
  <c r="AH212" i="3"/>
  <c r="AF212" i="3"/>
  <c r="AD212" i="3"/>
  <c r="AB212" i="3"/>
  <c r="AA212" i="3"/>
  <c r="Y212" i="3"/>
  <c r="W212" i="3"/>
  <c r="U212" i="3"/>
  <c r="T212" i="3"/>
  <c r="R212" i="3"/>
  <c r="P212" i="3"/>
  <c r="N212" i="3"/>
  <c r="M212" i="3"/>
  <c r="K212" i="3"/>
  <c r="I212" i="3"/>
  <c r="G212" i="3"/>
  <c r="F212" i="3"/>
  <c r="D212" i="3"/>
  <c r="AY212" i="12"/>
  <c r="AW212" i="12"/>
  <c r="AV212" i="12"/>
  <c r="AT212" i="12"/>
  <c r="AR212" i="12"/>
  <c r="AP212" i="12"/>
  <c r="AO212" i="12"/>
  <c r="AM212" i="12"/>
  <c r="AK212" i="12"/>
  <c r="AI212" i="12"/>
  <c r="AH212" i="12"/>
  <c r="AF212" i="12"/>
  <c r="AD212" i="12"/>
  <c r="AB212" i="12"/>
  <c r="AA212" i="12"/>
  <c r="Y212" i="12"/>
  <c r="W212" i="12"/>
  <c r="U212" i="12"/>
  <c r="T212" i="12"/>
  <c r="R212" i="12"/>
  <c r="P212" i="12"/>
  <c r="N212" i="12"/>
  <c r="M212" i="12"/>
  <c r="I212" i="12"/>
  <c r="AS211" i="3"/>
  <c r="AQ211" i="3"/>
  <c r="AP211" i="3"/>
  <c r="AN211" i="3"/>
  <c r="AM211" i="3"/>
  <c r="AK211" i="3"/>
  <c r="AI211" i="3"/>
  <c r="AH211" i="3"/>
  <c r="AF211" i="3"/>
  <c r="AD211" i="3"/>
  <c r="AB211" i="3"/>
  <c r="AA211" i="3"/>
  <c r="Y211" i="3"/>
  <c r="W211" i="3"/>
  <c r="U211" i="3"/>
  <c r="T211" i="3"/>
  <c r="R211" i="3"/>
  <c r="P211" i="3"/>
  <c r="N211" i="3"/>
  <c r="M211" i="3"/>
  <c r="K211" i="3"/>
  <c r="I211" i="3"/>
  <c r="G211" i="3"/>
  <c r="F211" i="3"/>
  <c r="D211" i="3"/>
  <c r="AY211" i="12"/>
  <c r="AW211" i="12"/>
  <c r="AV211" i="12"/>
  <c r="AT211" i="12"/>
  <c r="AR211" i="12"/>
  <c r="AP211" i="12"/>
  <c r="AO211" i="12"/>
  <c r="AM211" i="12"/>
  <c r="AK211" i="12"/>
  <c r="AI211" i="12"/>
  <c r="AH211" i="12"/>
  <c r="AF211" i="12"/>
  <c r="AD211" i="12"/>
  <c r="AB211" i="12"/>
  <c r="AA211" i="12"/>
  <c r="Y211" i="12"/>
  <c r="W211" i="12"/>
  <c r="U211" i="12"/>
  <c r="T211" i="12"/>
  <c r="R211" i="12"/>
  <c r="P211" i="12"/>
  <c r="N211" i="12"/>
  <c r="M211" i="12"/>
  <c r="I211" i="12"/>
  <c r="AS210" i="3"/>
  <c r="AQ210" i="3"/>
  <c r="AP210" i="3"/>
  <c r="AN210" i="3"/>
  <c r="AM210" i="3"/>
  <c r="AK210" i="3"/>
  <c r="AI210" i="3"/>
  <c r="AH210" i="3"/>
  <c r="AF210" i="3"/>
  <c r="AD210" i="3"/>
  <c r="AB210" i="3"/>
  <c r="AA210" i="3"/>
  <c r="Y210" i="3"/>
  <c r="W210" i="3"/>
  <c r="U210" i="3"/>
  <c r="T210" i="3"/>
  <c r="R210" i="3"/>
  <c r="P210" i="3"/>
  <c r="N210" i="3"/>
  <c r="M210" i="3"/>
  <c r="K210" i="3"/>
  <c r="I210" i="3"/>
  <c r="G210" i="3"/>
  <c r="F210" i="3"/>
  <c r="D210" i="3"/>
  <c r="AY210" i="12"/>
  <c r="AW210" i="12"/>
  <c r="AV210" i="12"/>
  <c r="AT210" i="12"/>
  <c r="AR210" i="12"/>
  <c r="AP210" i="12"/>
  <c r="AO210" i="12"/>
  <c r="AM210" i="12"/>
  <c r="AK210" i="12"/>
  <c r="AI210" i="12"/>
  <c r="AH210" i="12"/>
  <c r="AF210" i="12"/>
  <c r="AD210" i="12"/>
  <c r="AB210" i="12"/>
  <c r="AA210" i="12"/>
  <c r="Y210" i="12"/>
  <c r="W210" i="12"/>
  <c r="U210" i="12"/>
  <c r="T210" i="12"/>
  <c r="R210" i="12"/>
  <c r="P210" i="12"/>
  <c r="N210" i="12"/>
  <c r="M210" i="12"/>
  <c r="I210" i="12"/>
  <c r="AS209" i="3"/>
  <c r="AQ209" i="3"/>
  <c r="AP209" i="3"/>
  <c r="AN209" i="3"/>
  <c r="AM209" i="3"/>
  <c r="AK209" i="3"/>
  <c r="AI209" i="3"/>
  <c r="AH209" i="3"/>
  <c r="AF209" i="3"/>
  <c r="AD209" i="3"/>
  <c r="AB209" i="3"/>
  <c r="AA209" i="3"/>
  <c r="Y209" i="3"/>
  <c r="W209" i="3"/>
  <c r="U209" i="3"/>
  <c r="T209" i="3"/>
  <c r="R209" i="3"/>
  <c r="P209" i="3"/>
  <c r="N209" i="3"/>
  <c r="M209" i="3"/>
  <c r="K209" i="3"/>
  <c r="I209" i="3"/>
  <c r="G209" i="3"/>
  <c r="F209" i="3"/>
  <c r="D209" i="3"/>
  <c r="AY209" i="12"/>
  <c r="AW209" i="12"/>
  <c r="AV209" i="12"/>
  <c r="AT209" i="12"/>
  <c r="AR209" i="12"/>
  <c r="AP209" i="12"/>
  <c r="AO209" i="12"/>
  <c r="AM209" i="12"/>
  <c r="AK209" i="12"/>
  <c r="AI209" i="12"/>
  <c r="AH209" i="12"/>
  <c r="AF209" i="12"/>
  <c r="AD209" i="12"/>
  <c r="AB209" i="12"/>
  <c r="AA209" i="12"/>
  <c r="Y209" i="12"/>
  <c r="W209" i="12"/>
  <c r="U209" i="12"/>
  <c r="T209" i="12"/>
  <c r="R209" i="12"/>
  <c r="P209" i="12"/>
  <c r="N209" i="12"/>
  <c r="M209" i="12"/>
  <c r="I209" i="12"/>
  <c r="AS208" i="3"/>
  <c r="AQ208" i="3"/>
  <c r="AP208" i="3"/>
  <c r="AN208" i="3"/>
  <c r="AM208" i="3"/>
  <c r="AK208" i="3"/>
  <c r="AI208" i="3"/>
  <c r="AH208" i="3"/>
  <c r="AF208" i="3"/>
  <c r="AD208" i="3"/>
  <c r="AB208" i="3"/>
  <c r="AA208" i="3"/>
  <c r="Y208" i="3"/>
  <c r="W208" i="3"/>
  <c r="U208" i="3"/>
  <c r="T208" i="3"/>
  <c r="R208" i="3"/>
  <c r="P208" i="3"/>
  <c r="N208" i="3"/>
  <c r="M208" i="3"/>
  <c r="K208" i="3"/>
  <c r="I208" i="3"/>
  <c r="G208" i="3"/>
  <c r="F208" i="3"/>
  <c r="D208" i="3"/>
  <c r="AY208" i="12"/>
  <c r="AW208" i="12"/>
  <c r="AV208" i="12"/>
  <c r="AT208" i="12"/>
  <c r="AR208" i="12"/>
  <c r="AP208" i="12"/>
  <c r="AO208" i="12"/>
  <c r="AM208" i="12"/>
  <c r="AK208" i="12"/>
  <c r="AI208" i="12"/>
  <c r="AH208" i="12"/>
  <c r="AF208" i="12"/>
  <c r="AD208" i="12"/>
  <c r="AB208" i="12"/>
  <c r="AA208" i="12"/>
  <c r="Y208" i="12"/>
  <c r="W208" i="12"/>
  <c r="U208" i="12"/>
  <c r="T208" i="12"/>
  <c r="R208" i="12"/>
  <c r="P208" i="12"/>
  <c r="N208" i="12"/>
  <c r="M208" i="12"/>
  <c r="I208" i="12"/>
  <c r="AB207" i="12"/>
  <c r="AS207" i="3"/>
  <c r="AQ207" i="3"/>
  <c r="AP207" i="3"/>
  <c r="AN207" i="3"/>
  <c r="AM207" i="3"/>
  <c r="AK207" i="3"/>
  <c r="AI207" i="3"/>
  <c r="AH207" i="3"/>
  <c r="AF207" i="3"/>
  <c r="AD207" i="3"/>
  <c r="AB207" i="3"/>
  <c r="AA207" i="3"/>
  <c r="Y207" i="3"/>
  <c r="W207" i="3"/>
  <c r="U207" i="3"/>
  <c r="T207" i="3"/>
  <c r="R207" i="3"/>
  <c r="P207" i="3"/>
  <c r="N207" i="3"/>
  <c r="M207" i="3"/>
  <c r="K207" i="3"/>
  <c r="I207" i="3"/>
  <c r="G207" i="3"/>
  <c r="F207" i="3"/>
  <c r="D207" i="3"/>
  <c r="AY207" i="12"/>
  <c r="AW207" i="12"/>
  <c r="AV207" i="12"/>
  <c r="AT207" i="12"/>
  <c r="AR207" i="12"/>
  <c r="AP207" i="12"/>
  <c r="AO207" i="12"/>
  <c r="AM207" i="12"/>
  <c r="AK207" i="12"/>
  <c r="AI207" i="12"/>
  <c r="AH207" i="12"/>
  <c r="AF207" i="12"/>
  <c r="AD207" i="12"/>
  <c r="AA207" i="12"/>
  <c r="Y207" i="12"/>
  <c r="W207" i="12"/>
  <c r="U207" i="12"/>
  <c r="T207" i="12"/>
  <c r="R207" i="12"/>
  <c r="P207" i="12"/>
  <c r="N207" i="12"/>
  <c r="M207" i="12"/>
  <c r="I207" i="12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Q206" i="3"/>
  <c r="AP206" i="3"/>
  <c r="AN206" i="3"/>
  <c r="AM206" i="3"/>
  <c r="AK206" i="3"/>
  <c r="AI206" i="3"/>
  <c r="AH206" i="3"/>
  <c r="AF206" i="3"/>
  <c r="AD206" i="3"/>
  <c r="AB206" i="3"/>
  <c r="AA206" i="3"/>
  <c r="Y206" i="3"/>
  <c r="W206" i="3"/>
  <c r="U206" i="3"/>
  <c r="T206" i="3"/>
  <c r="R206" i="3"/>
  <c r="P206" i="3"/>
  <c r="N206" i="3"/>
  <c r="M206" i="3"/>
  <c r="K206" i="3"/>
  <c r="I206" i="3"/>
  <c r="G206" i="3"/>
  <c r="F206" i="3"/>
  <c r="D206" i="3"/>
  <c r="AY206" i="12"/>
  <c r="AW206" i="12"/>
  <c r="AV206" i="12"/>
  <c r="AT206" i="12"/>
  <c r="AR206" i="12"/>
  <c r="AP206" i="12"/>
  <c r="AO206" i="12"/>
  <c r="AM206" i="12"/>
  <c r="AK206" i="12"/>
  <c r="AI206" i="12"/>
  <c r="AH206" i="12"/>
  <c r="AF206" i="12"/>
  <c r="AD206" i="12"/>
  <c r="AB206" i="12"/>
  <c r="AA206" i="12"/>
  <c r="Y206" i="12"/>
  <c r="W206" i="12"/>
  <c r="U206" i="12"/>
  <c r="T206" i="12"/>
  <c r="R206" i="12"/>
  <c r="P206" i="12"/>
  <c r="N206" i="12"/>
  <c r="M206" i="12"/>
  <c r="I206" i="12"/>
  <c r="AQ205" i="3"/>
  <c r="AP205" i="3"/>
  <c r="AN205" i="3"/>
  <c r="AM205" i="3"/>
  <c r="AK205" i="3"/>
  <c r="AI205" i="3"/>
  <c r="AH205" i="3"/>
  <c r="AF205" i="3"/>
  <c r="AD205" i="3"/>
  <c r="AB205" i="3"/>
  <c r="AA205" i="3"/>
  <c r="Y205" i="3"/>
  <c r="W205" i="3"/>
  <c r="U205" i="3"/>
  <c r="T205" i="3"/>
  <c r="R205" i="3"/>
  <c r="P205" i="3"/>
  <c r="N205" i="3"/>
  <c r="M205" i="3"/>
  <c r="K205" i="3"/>
  <c r="I205" i="3"/>
  <c r="G205" i="3"/>
  <c r="F205" i="3"/>
  <c r="D205" i="3"/>
  <c r="AY205" i="12"/>
  <c r="AW205" i="12"/>
  <c r="AV205" i="12"/>
  <c r="AT205" i="12"/>
  <c r="AR205" i="12"/>
  <c r="AP205" i="12"/>
  <c r="AO205" i="12"/>
  <c r="AM205" i="12"/>
  <c r="AK205" i="12"/>
  <c r="AI205" i="12"/>
  <c r="AH205" i="12"/>
  <c r="AF205" i="12"/>
  <c r="AD205" i="12"/>
  <c r="AB205" i="12"/>
  <c r="AA205" i="12"/>
  <c r="Y205" i="12"/>
  <c r="W205" i="12"/>
  <c r="U205" i="12"/>
  <c r="T205" i="12"/>
  <c r="R205" i="12"/>
  <c r="P205" i="12"/>
  <c r="N205" i="12"/>
  <c r="M205" i="12"/>
  <c r="I205" i="12"/>
  <c r="AQ204" i="3"/>
  <c r="AP204" i="3"/>
  <c r="AN204" i="3"/>
  <c r="AM204" i="3"/>
  <c r="AK204" i="3"/>
  <c r="AI204" i="3"/>
  <c r="AH204" i="3"/>
  <c r="AF204" i="3"/>
  <c r="AD204" i="3"/>
  <c r="AB204" i="3"/>
  <c r="AA204" i="3"/>
  <c r="Y204" i="3"/>
  <c r="W204" i="3"/>
  <c r="U204" i="3"/>
  <c r="T204" i="3"/>
  <c r="R204" i="3"/>
  <c r="P204" i="3"/>
  <c r="N204" i="3"/>
  <c r="M204" i="3"/>
  <c r="K204" i="3"/>
  <c r="I204" i="3"/>
  <c r="G204" i="3"/>
  <c r="F204" i="3"/>
  <c r="D204" i="3"/>
  <c r="AY204" i="12"/>
  <c r="AW204" i="12"/>
  <c r="AV204" i="12"/>
  <c r="AT204" i="12"/>
  <c r="AR204" i="12"/>
  <c r="AP204" i="12"/>
  <c r="AO204" i="12"/>
  <c r="AM204" i="12"/>
  <c r="AK204" i="12"/>
  <c r="AI204" i="12"/>
  <c r="AH204" i="12"/>
  <c r="AF204" i="12"/>
  <c r="AD204" i="12"/>
  <c r="AB204" i="12"/>
  <c r="AA204" i="12"/>
  <c r="Y204" i="12"/>
  <c r="W204" i="12"/>
  <c r="U204" i="12"/>
  <c r="T204" i="12"/>
  <c r="R204" i="12"/>
  <c r="P204" i="12"/>
  <c r="N204" i="12"/>
  <c r="M204" i="12"/>
  <c r="I204" i="12"/>
  <c r="AQ203" i="3"/>
  <c r="AP203" i="3"/>
  <c r="AN203" i="3"/>
  <c r="AM203" i="3"/>
  <c r="AK203" i="3"/>
  <c r="AI203" i="3"/>
  <c r="AH203" i="3"/>
  <c r="AF203" i="3"/>
  <c r="AD203" i="3"/>
  <c r="AB203" i="3"/>
  <c r="AA203" i="3"/>
  <c r="Y203" i="3"/>
  <c r="W203" i="3"/>
  <c r="U203" i="3"/>
  <c r="T203" i="3"/>
  <c r="R203" i="3"/>
  <c r="P203" i="3"/>
  <c r="N203" i="3"/>
  <c r="M203" i="3"/>
  <c r="K203" i="3"/>
  <c r="I203" i="3"/>
  <c r="G203" i="3"/>
  <c r="F203" i="3"/>
  <c r="D203" i="3"/>
  <c r="AY203" i="12"/>
  <c r="AW203" i="12"/>
  <c r="AV203" i="12"/>
  <c r="AT203" i="12"/>
  <c r="AR203" i="12"/>
  <c r="AP203" i="12"/>
  <c r="AO203" i="12"/>
  <c r="AM203" i="12"/>
  <c r="AK203" i="12"/>
  <c r="AI203" i="12"/>
  <c r="AH203" i="12"/>
  <c r="AF203" i="12"/>
  <c r="AD203" i="12"/>
  <c r="AB203" i="12"/>
  <c r="AA203" i="12"/>
  <c r="Y203" i="12"/>
  <c r="W203" i="12"/>
  <c r="U203" i="12"/>
  <c r="T203" i="12"/>
  <c r="R203" i="12"/>
  <c r="P203" i="12"/>
  <c r="N203" i="12"/>
  <c r="M203" i="12"/>
  <c r="I203" i="12"/>
  <c r="AQ202" i="3"/>
  <c r="AP202" i="3"/>
  <c r="AN202" i="3"/>
  <c r="AM202" i="3"/>
  <c r="AK202" i="3"/>
  <c r="AI202" i="3"/>
  <c r="AH202" i="3"/>
  <c r="AF202" i="3"/>
  <c r="AD202" i="3"/>
  <c r="AB202" i="3"/>
  <c r="AA202" i="3"/>
  <c r="Y202" i="3"/>
  <c r="W202" i="3"/>
  <c r="U202" i="3"/>
  <c r="T202" i="3"/>
  <c r="R202" i="3"/>
  <c r="P202" i="3"/>
  <c r="N202" i="3"/>
  <c r="M202" i="3"/>
  <c r="K202" i="3"/>
  <c r="I202" i="3"/>
  <c r="G202" i="3"/>
  <c r="F202" i="3"/>
  <c r="D202" i="3"/>
  <c r="AY202" i="12"/>
  <c r="AW202" i="12"/>
  <c r="AV202" i="12"/>
  <c r="AT202" i="12"/>
  <c r="AR202" i="12"/>
  <c r="AP202" i="12"/>
  <c r="AO202" i="12"/>
  <c r="AM202" i="12"/>
  <c r="AK202" i="12"/>
  <c r="AI202" i="12"/>
  <c r="AH202" i="12"/>
  <c r="AF202" i="12"/>
  <c r="AD202" i="12"/>
  <c r="AB202" i="12"/>
  <c r="AA202" i="12"/>
  <c r="Y202" i="12"/>
  <c r="W202" i="12"/>
  <c r="U202" i="12"/>
  <c r="T202" i="12"/>
  <c r="R202" i="12"/>
  <c r="P202" i="12"/>
  <c r="N202" i="12"/>
  <c r="M202" i="12"/>
  <c r="I202" i="12"/>
  <c r="AQ201" i="3"/>
  <c r="AP201" i="3"/>
  <c r="AN201" i="3"/>
  <c r="AM201" i="3"/>
  <c r="AK201" i="3"/>
  <c r="AI201" i="3"/>
  <c r="AH201" i="3"/>
  <c r="AF201" i="3"/>
  <c r="AD201" i="3"/>
  <c r="AB201" i="3"/>
  <c r="AA201" i="3"/>
  <c r="Y201" i="3"/>
  <c r="W201" i="3"/>
  <c r="U201" i="3"/>
  <c r="T201" i="3"/>
  <c r="R201" i="3"/>
  <c r="P201" i="3"/>
  <c r="N201" i="3"/>
  <c r="M201" i="3"/>
  <c r="K201" i="3"/>
  <c r="I201" i="3"/>
  <c r="G201" i="3"/>
  <c r="F201" i="3"/>
  <c r="D201" i="3"/>
  <c r="AY201" i="12"/>
  <c r="AW201" i="12"/>
  <c r="AV201" i="12"/>
  <c r="AT201" i="12"/>
  <c r="AR201" i="12"/>
  <c r="AP201" i="12"/>
  <c r="AO201" i="12"/>
  <c r="AM201" i="12"/>
  <c r="AK201" i="12"/>
  <c r="AI201" i="12"/>
  <c r="AH201" i="12"/>
  <c r="AF201" i="12"/>
  <c r="AD201" i="12"/>
  <c r="AB201" i="12"/>
  <c r="AA201" i="12"/>
  <c r="Y201" i="12"/>
  <c r="W201" i="12"/>
  <c r="U201" i="12"/>
  <c r="T201" i="12"/>
  <c r="R201" i="12"/>
  <c r="P201" i="12"/>
  <c r="N201" i="12"/>
  <c r="M201" i="12"/>
  <c r="I201" i="12"/>
  <c r="AQ200" i="3"/>
  <c r="AP200" i="3"/>
  <c r="AN200" i="3"/>
  <c r="AM200" i="3"/>
  <c r="AK200" i="3"/>
  <c r="AI200" i="3"/>
  <c r="AH200" i="3"/>
  <c r="AF200" i="3"/>
  <c r="AD200" i="3"/>
  <c r="AB200" i="3"/>
  <c r="AA200" i="3"/>
  <c r="Y200" i="3"/>
  <c r="W200" i="3"/>
  <c r="U200" i="3"/>
  <c r="T200" i="3"/>
  <c r="R200" i="3"/>
  <c r="P200" i="3"/>
  <c r="N200" i="3"/>
  <c r="M200" i="3"/>
  <c r="K200" i="3"/>
  <c r="I200" i="3"/>
  <c r="G200" i="3"/>
  <c r="F200" i="3"/>
  <c r="D200" i="3"/>
  <c r="AY200" i="12"/>
  <c r="AW200" i="12"/>
  <c r="AV200" i="12"/>
  <c r="AT200" i="12"/>
  <c r="AR200" i="12"/>
  <c r="AP200" i="12"/>
  <c r="AO200" i="12"/>
  <c r="AM200" i="12"/>
  <c r="AK200" i="12"/>
  <c r="AI200" i="12"/>
  <c r="AH200" i="12"/>
  <c r="AF200" i="12"/>
  <c r="AD200" i="12"/>
  <c r="AB200" i="12"/>
  <c r="AA200" i="12"/>
  <c r="Y200" i="12"/>
  <c r="W200" i="12"/>
  <c r="U200" i="12"/>
  <c r="T200" i="12"/>
  <c r="R200" i="12"/>
  <c r="P200" i="12"/>
  <c r="N200" i="12"/>
  <c r="M200" i="12"/>
  <c r="I200" i="12"/>
  <c r="AQ199" i="3"/>
  <c r="AP199" i="3"/>
  <c r="AN199" i="3"/>
  <c r="AM199" i="3"/>
  <c r="AK199" i="3"/>
  <c r="AI199" i="3"/>
  <c r="AH199" i="3"/>
  <c r="AF199" i="3"/>
  <c r="AD199" i="3"/>
  <c r="AB199" i="3"/>
  <c r="AA199" i="3"/>
  <c r="Y199" i="3"/>
  <c r="W199" i="3"/>
  <c r="U199" i="3"/>
  <c r="T199" i="3"/>
  <c r="R199" i="3"/>
  <c r="P199" i="3"/>
  <c r="N199" i="3"/>
  <c r="M199" i="3"/>
  <c r="K199" i="3"/>
  <c r="I199" i="3"/>
  <c r="G199" i="3"/>
  <c r="F199" i="3"/>
  <c r="D199" i="3"/>
  <c r="AY199" i="12"/>
  <c r="AW199" i="12"/>
  <c r="AV199" i="12"/>
  <c r="AT199" i="12"/>
  <c r="AR199" i="12"/>
  <c r="AP199" i="12"/>
  <c r="AO199" i="12"/>
  <c r="AM199" i="12"/>
  <c r="AK199" i="12"/>
  <c r="AI199" i="12"/>
  <c r="AH199" i="12"/>
  <c r="AF199" i="12"/>
  <c r="AD199" i="12"/>
  <c r="AB199" i="12"/>
  <c r="AA199" i="12"/>
  <c r="Y199" i="12"/>
  <c r="W199" i="12"/>
  <c r="U199" i="12"/>
  <c r="T199" i="12"/>
  <c r="R199" i="12"/>
  <c r="P199" i="12"/>
  <c r="N199" i="12"/>
  <c r="M199" i="12"/>
  <c r="I199" i="12"/>
  <c r="AQ198" i="3"/>
  <c r="AP198" i="3"/>
  <c r="AN198" i="3"/>
  <c r="AM198" i="3"/>
  <c r="AK198" i="3"/>
  <c r="AI198" i="3"/>
  <c r="AH198" i="3"/>
  <c r="AF198" i="3"/>
  <c r="AD198" i="3"/>
  <c r="AB198" i="3"/>
  <c r="AA198" i="3"/>
  <c r="Y198" i="3"/>
  <c r="W198" i="3"/>
  <c r="U198" i="3"/>
  <c r="T198" i="3"/>
  <c r="R198" i="3"/>
  <c r="P198" i="3"/>
  <c r="N198" i="3"/>
  <c r="M198" i="3"/>
  <c r="K198" i="3"/>
  <c r="I198" i="3"/>
  <c r="G198" i="3"/>
  <c r="F198" i="3"/>
  <c r="D198" i="3"/>
  <c r="AY198" i="12"/>
  <c r="AW198" i="12"/>
  <c r="AV198" i="12"/>
  <c r="AT198" i="12"/>
  <c r="AR198" i="12"/>
  <c r="AP198" i="12"/>
  <c r="AO198" i="12"/>
  <c r="AM198" i="12"/>
  <c r="AK198" i="12"/>
  <c r="AI198" i="12"/>
  <c r="AH198" i="12"/>
  <c r="AF198" i="12"/>
  <c r="AD198" i="12"/>
  <c r="AB198" i="12"/>
  <c r="AA198" i="12"/>
  <c r="Y198" i="12"/>
  <c r="W198" i="12"/>
  <c r="U198" i="12"/>
  <c r="T198" i="12"/>
  <c r="R198" i="12"/>
  <c r="P198" i="12"/>
  <c r="N198" i="12"/>
  <c r="M198" i="12"/>
  <c r="I198" i="12"/>
  <c r="AQ197" i="3"/>
  <c r="AP197" i="3"/>
  <c r="AN197" i="3"/>
  <c r="AM197" i="3"/>
  <c r="AK197" i="3"/>
  <c r="AI197" i="3"/>
  <c r="AH197" i="3"/>
  <c r="AF197" i="3"/>
  <c r="AD197" i="3"/>
  <c r="AB197" i="3"/>
  <c r="AA197" i="3"/>
  <c r="Y197" i="3"/>
  <c r="W197" i="3"/>
  <c r="U197" i="3"/>
  <c r="T197" i="3"/>
  <c r="R197" i="3"/>
  <c r="P197" i="3"/>
  <c r="N197" i="3"/>
  <c r="M197" i="3"/>
  <c r="K197" i="3"/>
  <c r="I197" i="3"/>
  <c r="G197" i="3"/>
  <c r="F197" i="3"/>
  <c r="D197" i="3"/>
  <c r="AY197" i="12"/>
  <c r="AW197" i="12"/>
  <c r="AV197" i="12"/>
  <c r="AT197" i="12"/>
  <c r="AR197" i="12"/>
  <c r="AP197" i="12"/>
  <c r="AO197" i="12"/>
  <c r="AM197" i="12"/>
  <c r="AK197" i="12"/>
  <c r="AI197" i="12"/>
  <c r="AH197" i="12"/>
  <c r="AF197" i="12"/>
  <c r="AD197" i="12"/>
  <c r="AB197" i="12"/>
  <c r="AA197" i="12"/>
  <c r="Y197" i="12"/>
  <c r="W197" i="12"/>
  <c r="U197" i="12"/>
  <c r="T197" i="12"/>
  <c r="R197" i="12"/>
  <c r="P197" i="12"/>
  <c r="N197" i="12"/>
  <c r="M197" i="12"/>
  <c r="I197" i="12"/>
  <c r="AQ196" i="3"/>
  <c r="AP196" i="3"/>
  <c r="AN196" i="3"/>
  <c r="AM196" i="3"/>
  <c r="AK196" i="3"/>
  <c r="AI196" i="3"/>
  <c r="AH196" i="3"/>
  <c r="AF196" i="3"/>
  <c r="AD196" i="3"/>
  <c r="AB196" i="3"/>
  <c r="AA196" i="3"/>
  <c r="Y196" i="3"/>
  <c r="W196" i="3"/>
  <c r="U196" i="3"/>
  <c r="T196" i="3"/>
  <c r="R196" i="3"/>
  <c r="P196" i="3"/>
  <c r="N196" i="3"/>
  <c r="M196" i="3"/>
  <c r="K196" i="3"/>
  <c r="I196" i="3"/>
  <c r="G196" i="3"/>
  <c r="F196" i="3"/>
  <c r="D196" i="3"/>
  <c r="AY196" i="12"/>
  <c r="AW196" i="12"/>
  <c r="AV196" i="12"/>
  <c r="AT196" i="12"/>
  <c r="AR196" i="12"/>
  <c r="AP196" i="12"/>
  <c r="AO196" i="12"/>
  <c r="AM196" i="12"/>
  <c r="AK196" i="12"/>
  <c r="AI196" i="12"/>
  <c r="AH196" i="12"/>
  <c r="AF196" i="12"/>
  <c r="AD196" i="12"/>
  <c r="AB196" i="12"/>
  <c r="AA196" i="12"/>
  <c r="Y196" i="12"/>
  <c r="W196" i="12"/>
  <c r="U196" i="12"/>
  <c r="T196" i="12"/>
  <c r="R196" i="12"/>
  <c r="P196" i="12"/>
  <c r="N196" i="12"/>
  <c r="M196" i="12"/>
  <c r="I196" i="12"/>
  <c r="AA131" i="21"/>
  <c r="AB131" i="21"/>
  <c r="AD131" i="21"/>
  <c r="AC131" i="21"/>
  <c r="AF131" i="21" l="1"/>
  <c r="AE131" i="21"/>
  <c r="W132" i="21"/>
  <c r="AQ195" i="3"/>
  <c r="AP195" i="3"/>
  <c r="AN195" i="3"/>
  <c r="AM195" i="3"/>
  <c r="AK195" i="3"/>
  <c r="AI195" i="3"/>
  <c r="AH195" i="3"/>
  <c r="AF195" i="3"/>
  <c r="AD195" i="3"/>
  <c r="AB195" i="3"/>
  <c r="AA195" i="3"/>
  <c r="Y195" i="3"/>
  <c r="W195" i="3"/>
  <c r="U195" i="3"/>
  <c r="T195" i="3"/>
  <c r="R195" i="3"/>
  <c r="P195" i="3"/>
  <c r="N195" i="3"/>
  <c r="M195" i="3"/>
  <c r="K195" i="3"/>
  <c r="I195" i="3"/>
  <c r="G195" i="3"/>
  <c r="F195" i="3"/>
  <c r="D195" i="3"/>
  <c r="AY195" i="12"/>
  <c r="AW195" i="12"/>
  <c r="AV195" i="12"/>
  <c r="AT195" i="12"/>
  <c r="AR195" i="12"/>
  <c r="AP195" i="12"/>
  <c r="AO195" i="12"/>
  <c r="AM195" i="12"/>
  <c r="AK195" i="12"/>
  <c r="AI195" i="12"/>
  <c r="AH195" i="12"/>
  <c r="AF195" i="12"/>
  <c r="AD195" i="12"/>
  <c r="AB195" i="12"/>
  <c r="AA195" i="12"/>
  <c r="Y195" i="12"/>
  <c r="W195" i="12"/>
  <c r="U195" i="12"/>
  <c r="T195" i="12"/>
  <c r="R195" i="12"/>
  <c r="P195" i="12"/>
  <c r="N195" i="12"/>
  <c r="M195" i="12"/>
  <c r="I195" i="12"/>
  <c r="AD132" i="21"/>
  <c r="AA132" i="21"/>
  <c r="AB132" i="21"/>
  <c r="AC132" i="21"/>
  <c r="AF132" i="21" l="1"/>
  <c r="AE132" i="21"/>
  <c r="W133" i="21"/>
  <c r="AQ194" i="3"/>
  <c r="AP194" i="3"/>
  <c r="AN194" i="3"/>
  <c r="AM194" i="3"/>
  <c r="AK194" i="3"/>
  <c r="AI194" i="3"/>
  <c r="AH194" i="3"/>
  <c r="AF194" i="3"/>
  <c r="AD194" i="3"/>
  <c r="AB194" i="3"/>
  <c r="AA194" i="3"/>
  <c r="Y194" i="3"/>
  <c r="W194" i="3"/>
  <c r="U194" i="3"/>
  <c r="T194" i="3"/>
  <c r="R194" i="3"/>
  <c r="P194" i="3"/>
  <c r="N194" i="3"/>
  <c r="M194" i="3"/>
  <c r="K194" i="3"/>
  <c r="I194" i="3"/>
  <c r="G194" i="3"/>
  <c r="F194" i="3"/>
  <c r="D194" i="3"/>
  <c r="AY194" i="12"/>
  <c r="AW194" i="12"/>
  <c r="AV194" i="12"/>
  <c r="AT194" i="12"/>
  <c r="AR194" i="12"/>
  <c r="AP194" i="12"/>
  <c r="AO194" i="12"/>
  <c r="AM194" i="12"/>
  <c r="AK194" i="12"/>
  <c r="AI194" i="12"/>
  <c r="AH194" i="12"/>
  <c r="AF194" i="12"/>
  <c r="AD194" i="12"/>
  <c r="AB194" i="12"/>
  <c r="AA194" i="12"/>
  <c r="Y194" i="12"/>
  <c r="W194" i="12"/>
  <c r="U194" i="12"/>
  <c r="T194" i="12"/>
  <c r="R194" i="12"/>
  <c r="P194" i="12"/>
  <c r="N194" i="12"/>
  <c r="M194" i="12"/>
  <c r="I194" i="12"/>
  <c r="AC133" i="21"/>
  <c r="AA133" i="21"/>
  <c r="AB133" i="21"/>
  <c r="AD133" i="21"/>
  <c r="AF133" i="21" l="1"/>
  <c r="AE133" i="21"/>
  <c r="W134" i="21"/>
  <c r="AS193" i="3"/>
  <c r="AA134" i="21"/>
  <c r="AB134" i="21"/>
  <c r="AD134" i="21"/>
  <c r="AC134" i="21"/>
  <c r="AF134" i="21" l="1"/>
  <c r="AE134" i="21"/>
  <c r="W135" i="21"/>
  <c r="AQ193" i="3"/>
  <c r="AP193" i="3"/>
  <c r="AN193" i="3"/>
  <c r="AM193" i="3"/>
  <c r="AK193" i="3"/>
  <c r="AI193" i="3"/>
  <c r="AH193" i="3"/>
  <c r="AF193" i="3"/>
  <c r="AD193" i="3"/>
  <c r="AB193" i="3"/>
  <c r="AA193" i="3"/>
  <c r="Y193" i="3"/>
  <c r="W193" i="3"/>
  <c r="U193" i="3"/>
  <c r="T193" i="3"/>
  <c r="R193" i="3"/>
  <c r="P193" i="3"/>
  <c r="N193" i="3"/>
  <c r="M193" i="3"/>
  <c r="K193" i="3"/>
  <c r="I193" i="3"/>
  <c r="G193" i="3"/>
  <c r="F193" i="3"/>
  <c r="D193" i="3"/>
  <c r="AY193" i="12"/>
  <c r="AW193" i="12"/>
  <c r="AV193" i="12"/>
  <c r="AT193" i="12"/>
  <c r="AR193" i="12"/>
  <c r="AP193" i="12"/>
  <c r="AO193" i="12"/>
  <c r="AM193" i="12"/>
  <c r="AK193" i="12"/>
  <c r="AI193" i="12"/>
  <c r="AH193" i="12"/>
  <c r="AF193" i="12"/>
  <c r="AD193" i="12"/>
  <c r="AB193" i="12"/>
  <c r="AA193" i="12"/>
  <c r="Y193" i="12"/>
  <c r="W193" i="12"/>
  <c r="U193" i="12"/>
  <c r="T193" i="12"/>
  <c r="R193" i="12"/>
  <c r="P193" i="12"/>
  <c r="N193" i="12"/>
  <c r="M193" i="12"/>
  <c r="I193" i="12"/>
  <c r="AB135" i="21"/>
  <c r="AD135" i="21"/>
  <c r="AA135" i="21"/>
  <c r="AC135" i="21"/>
  <c r="AF135" i="21" l="1"/>
  <c r="AE135" i="21"/>
  <c r="W136" i="21"/>
  <c r="AF192" i="3"/>
  <c r="AS192" i="3"/>
  <c r="AQ192" i="3"/>
  <c r="AP192" i="3"/>
  <c r="AN192" i="3"/>
  <c r="AM192" i="3"/>
  <c r="AK192" i="3"/>
  <c r="AI192" i="3"/>
  <c r="AH192" i="3"/>
  <c r="AD192" i="3"/>
  <c r="AB192" i="3"/>
  <c r="AA192" i="3"/>
  <c r="Y192" i="3"/>
  <c r="W192" i="3"/>
  <c r="U192" i="3"/>
  <c r="T192" i="3"/>
  <c r="R192" i="3"/>
  <c r="P192" i="3"/>
  <c r="N192" i="3"/>
  <c r="M192" i="3"/>
  <c r="K192" i="3"/>
  <c r="I192" i="3"/>
  <c r="G192" i="3"/>
  <c r="F192" i="3"/>
  <c r="D192" i="3"/>
  <c r="AY192" i="12"/>
  <c r="AW192" i="12"/>
  <c r="AV192" i="12"/>
  <c r="AT192" i="12"/>
  <c r="AR192" i="12"/>
  <c r="AP192" i="12"/>
  <c r="AO192" i="12"/>
  <c r="AM192" i="12"/>
  <c r="AK192" i="12"/>
  <c r="AI192" i="12"/>
  <c r="AH192" i="12"/>
  <c r="AF192" i="12"/>
  <c r="AD192" i="12"/>
  <c r="AB192" i="12"/>
  <c r="AA192" i="12"/>
  <c r="Y192" i="12"/>
  <c r="W192" i="12"/>
  <c r="U192" i="12"/>
  <c r="T192" i="12"/>
  <c r="R192" i="12"/>
  <c r="P192" i="12"/>
  <c r="N192" i="12"/>
  <c r="M192" i="12"/>
  <c r="I192" i="12"/>
  <c r="AA136" i="21"/>
  <c r="AD136" i="21"/>
  <c r="AC136" i="21"/>
  <c r="AB136" i="21"/>
  <c r="AF136" i="21" l="1"/>
  <c r="AE136" i="21"/>
  <c r="W137" i="21"/>
  <c r="D24" i="20"/>
  <c r="D28" i="20"/>
  <c r="D26" i="20"/>
  <c r="D27" i="20"/>
  <c r="D25" i="20"/>
  <c r="D29" i="20"/>
  <c r="D23" i="20"/>
  <c r="D19" i="20"/>
  <c r="D18" i="20"/>
  <c r="D17" i="20"/>
  <c r="D16" i="20"/>
  <c r="D15" i="20"/>
  <c r="D14" i="20"/>
  <c r="D13" i="20"/>
  <c r="AS191" i="3"/>
  <c r="AQ191" i="3"/>
  <c r="AP191" i="3"/>
  <c r="AN191" i="3"/>
  <c r="AM191" i="3"/>
  <c r="AK191" i="3"/>
  <c r="AI191" i="3"/>
  <c r="AH191" i="3"/>
  <c r="AF191" i="3"/>
  <c r="AD191" i="3"/>
  <c r="AB191" i="3"/>
  <c r="AA191" i="3"/>
  <c r="Y191" i="3"/>
  <c r="W191" i="3"/>
  <c r="U191" i="3"/>
  <c r="T191" i="3"/>
  <c r="R191" i="3"/>
  <c r="P191" i="3"/>
  <c r="N191" i="3"/>
  <c r="M191" i="3"/>
  <c r="K191" i="3"/>
  <c r="I191" i="3"/>
  <c r="G191" i="3"/>
  <c r="F191" i="3"/>
  <c r="D191" i="3"/>
  <c r="AY191" i="12"/>
  <c r="AW191" i="12"/>
  <c r="AV191" i="12"/>
  <c r="AT191" i="12"/>
  <c r="AR191" i="12"/>
  <c r="AP191" i="12"/>
  <c r="AO191" i="12"/>
  <c r="AM191" i="12"/>
  <c r="AK191" i="12"/>
  <c r="AI191" i="12"/>
  <c r="AH191" i="12"/>
  <c r="AF191" i="12"/>
  <c r="AD191" i="12"/>
  <c r="AB191" i="12"/>
  <c r="AA191" i="12"/>
  <c r="Y191" i="12"/>
  <c r="W191" i="12"/>
  <c r="U191" i="12"/>
  <c r="T191" i="12"/>
  <c r="R191" i="12"/>
  <c r="P191" i="12"/>
  <c r="N191" i="12"/>
  <c r="M191" i="12"/>
  <c r="I191" i="12"/>
  <c r="AD137" i="21"/>
  <c r="AB137" i="21"/>
  <c r="AC137" i="21"/>
  <c r="AA137" i="21"/>
  <c r="AF137" i="21" l="1"/>
  <c r="AE137" i="21"/>
  <c r="W138" i="21"/>
  <c r="AS190" i="3"/>
  <c r="AQ190" i="3"/>
  <c r="AP190" i="3"/>
  <c r="AN190" i="3"/>
  <c r="AM190" i="3"/>
  <c r="AK190" i="3"/>
  <c r="AI190" i="3"/>
  <c r="AH190" i="3"/>
  <c r="AF190" i="3"/>
  <c r="AD190" i="3"/>
  <c r="AB190" i="3"/>
  <c r="AA190" i="3"/>
  <c r="Y190" i="3"/>
  <c r="W190" i="3"/>
  <c r="U190" i="3"/>
  <c r="T190" i="3"/>
  <c r="R190" i="3"/>
  <c r="P190" i="3"/>
  <c r="N190" i="3"/>
  <c r="M190" i="3"/>
  <c r="K190" i="3"/>
  <c r="I190" i="3"/>
  <c r="G190" i="3"/>
  <c r="F190" i="3"/>
  <c r="D190" i="3"/>
  <c r="AY190" i="12"/>
  <c r="AW190" i="12"/>
  <c r="AV190" i="12"/>
  <c r="AT190" i="12"/>
  <c r="AR190" i="12"/>
  <c r="AP190" i="12"/>
  <c r="AO190" i="12"/>
  <c r="AM190" i="12"/>
  <c r="AK190" i="12"/>
  <c r="AI190" i="12"/>
  <c r="AH190" i="12"/>
  <c r="AF190" i="12"/>
  <c r="AD190" i="12"/>
  <c r="AB190" i="12"/>
  <c r="AA190" i="12"/>
  <c r="Y190" i="12"/>
  <c r="W190" i="12"/>
  <c r="U190" i="12"/>
  <c r="T190" i="12"/>
  <c r="R190" i="12"/>
  <c r="P190" i="12"/>
  <c r="N190" i="12"/>
  <c r="M190" i="12"/>
  <c r="I190" i="12"/>
  <c r="AA138" i="21"/>
  <c r="AC138" i="21"/>
  <c r="AD138" i="21"/>
  <c r="AB138" i="21"/>
  <c r="AF138" i="21" l="1"/>
  <c r="AE138" i="21"/>
  <c r="W139" i="21"/>
  <c r="F29" i="20"/>
  <c r="F28" i="20"/>
  <c r="F27" i="20"/>
  <c r="F26" i="20"/>
  <c r="F25" i="20"/>
  <c r="AA139" i="21"/>
  <c r="AD139" i="21"/>
  <c r="AB139" i="21"/>
  <c r="AC139" i="21"/>
  <c r="AF139" i="21" l="1"/>
  <c r="AE139" i="21"/>
  <c r="W140" i="21"/>
  <c r="F19" i="20"/>
  <c r="F18" i="20"/>
  <c r="F17" i="20"/>
  <c r="F16" i="20"/>
  <c r="F15" i="20"/>
  <c r="F14" i="20"/>
  <c r="F13" i="20"/>
  <c r="F23" i="20"/>
  <c r="F24" i="20"/>
  <c r="AH16" i="3"/>
  <c r="AB140" i="21"/>
  <c r="AC140" i="21"/>
  <c r="AA140" i="21"/>
  <c r="AD140" i="21"/>
  <c r="AF140" i="21" l="1"/>
  <c r="AE140" i="21"/>
  <c r="W141" i="21"/>
  <c r="AS189" i="3"/>
  <c r="AQ189" i="3"/>
  <c r="AP189" i="3"/>
  <c r="AN189" i="3"/>
  <c r="AM189" i="3"/>
  <c r="AK189" i="3"/>
  <c r="AI189" i="3"/>
  <c r="AH189" i="3"/>
  <c r="AF189" i="3"/>
  <c r="AD189" i="3"/>
  <c r="AB189" i="3"/>
  <c r="AA189" i="3"/>
  <c r="Y189" i="3"/>
  <c r="W189" i="3"/>
  <c r="U189" i="3"/>
  <c r="T189" i="3"/>
  <c r="R189" i="3"/>
  <c r="P189" i="3"/>
  <c r="N189" i="3"/>
  <c r="M189" i="3"/>
  <c r="K189" i="3"/>
  <c r="I189" i="3"/>
  <c r="G189" i="3"/>
  <c r="F189" i="3"/>
  <c r="D189" i="3"/>
  <c r="AY189" i="12"/>
  <c r="AW189" i="12"/>
  <c r="AV189" i="12"/>
  <c r="AT189" i="12"/>
  <c r="AR189" i="12"/>
  <c r="AP189" i="12"/>
  <c r="AO189" i="12"/>
  <c r="AM189" i="12"/>
  <c r="AK189" i="12"/>
  <c r="AI189" i="12"/>
  <c r="AH189" i="12"/>
  <c r="AF189" i="12"/>
  <c r="AD189" i="12"/>
  <c r="AB189" i="12"/>
  <c r="AA189" i="12"/>
  <c r="Y189" i="12"/>
  <c r="W189" i="12"/>
  <c r="U189" i="12"/>
  <c r="T189" i="12"/>
  <c r="R189" i="12"/>
  <c r="P189" i="12"/>
  <c r="N189" i="12"/>
  <c r="M189" i="12"/>
  <c r="I189" i="12"/>
  <c r="AD141" i="21"/>
  <c r="AB141" i="21"/>
  <c r="AC141" i="21"/>
  <c r="AA141" i="21"/>
  <c r="AF141" i="21" l="1"/>
  <c r="AE141" i="21"/>
  <c r="W142" i="21"/>
  <c r="AS188" i="3"/>
  <c r="AQ188" i="3"/>
  <c r="AP188" i="3"/>
  <c r="AN188" i="3"/>
  <c r="AM188" i="3"/>
  <c r="AK188" i="3"/>
  <c r="AI188" i="3"/>
  <c r="AH188" i="3"/>
  <c r="AF188" i="3"/>
  <c r="AD188" i="3"/>
  <c r="AB188" i="3"/>
  <c r="AA188" i="3"/>
  <c r="Y188" i="3"/>
  <c r="W188" i="3"/>
  <c r="U188" i="3"/>
  <c r="T188" i="3"/>
  <c r="R188" i="3"/>
  <c r="P188" i="3"/>
  <c r="N188" i="3"/>
  <c r="M188" i="3"/>
  <c r="K188" i="3"/>
  <c r="I188" i="3"/>
  <c r="G188" i="3"/>
  <c r="F188" i="3"/>
  <c r="D188" i="3"/>
  <c r="AY188" i="12"/>
  <c r="AW188" i="12"/>
  <c r="AV188" i="12"/>
  <c r="AT188" i="12"/>
  <c r="AR188" i="12"/>
  <c r="AP188" i="12"/>
  <c r="AO188" i="12"/>
  <c r="AM188" i="12"/>
  <c r="AK188" i="12"/>
  <c r="AI188" i="12"/>
  <c r="AH188" i="12"/>
  <c r="AF188" i="12"/>
  <c r="AD188" i="12"/>
  <c r="AB188" i="12"/>
  <c r="AA188" i="12"/>
  <c r="Y188" i="12"/>
  <c r="W188" i="12"/>
  <c r="U188" i="12"/>
  <c r="T188" i="12"/>
  <c r="R188" i="12"/>
  <c r="P188" i="12"/>
  <c r="N188" i="12"/>
  <c r="M188" i="12"/>
  <c r="I188" i="12"/>
  <c r="AC142" i="21"/>
  <c r="AD142" i="21"/>
  <c r="AB142" i="21"/>
  <c r="AA142" i="21"/>
  <c r="AF142" i="21" l="1"/>
  <c r="AE142" i="21"/>
  <c r="W143" i="21"/>
  <c r="AS187" i="3"/>
  <c r="AQ187" i="3"/>
  <c r="AP187" i="3"/>
  <c r="AN187" i="3"/>
  <c r="AM187" i="3"/>
  <c r="AK187" i="3"/>
  <c r="AI187" i="3"/>
  <c r="AH187" i="3"/>
  <c r="AF187" i="3"/>
  <c r="AD187" i="3"/>
  <c r="AB187" i="3"/>
  <c r="AA187" i="3"/>
  <c r="Y187" i="3"/>
  <c r="W187" i="3"/>
  <c r="U187" i="3"/>
  <c r="T187" i="3"/>
  <c r="R187" i="3"/>
  <c r="P187" i="3"/>
  <c r="N187" i="3"/>
  <c r="M187" i="3"/>
  <c r="K187" i="3"/>
  <c r="I187" i="3"/>
  <c r="G187" i="3"/>
  <c r="F187" i="3"/>
  <c r="D187" i="3"/>
  <c r="AY187" i="12"/>
  <c r="AW187" i="12"/>
  <c r="AV187" i="12"/>
  <c r="AT187" i="12"/>
  <c r="AR187" i="12"/>
  <c r="AP187" i="12"/>
  <c r="AO187" i="12"/>
  <c r="AM187" i="12"/>
  <c r="AK187" i="12"/>
  <c r="AI187" i="12"/>
  <c r="AH187" i="12"/>
  <c r="AF187" i="12"/>
  <c r="AD187" i="12"/>
  <c r="AB187" i="12"/>
  <c r="AA187" i="12"/>
  <c r="Y187" i="12"/>
  <c r="W187" i="12"/>
  <c r="U187" i="12"/>
  <c r="T187" i="12"/>
  <c r="R187" i="12"/>
  <c r="P187" i="12"/>
  <c r="N187" i="12"/>
  <c r="M187" i="12"/>
  <c r="I187" i="12"/>
  <c r="AC143" i="21"/>
  <c r="AD143" i="21"/>
  <c r="AA143" i="21"/>
  <c r="AB143" i="21"/>
  <c r="AF143" i="21" l="1"/>
  <c r="AE143" i="21"/>
  <c r="W144" i="21"/>
  <c r="AS186" i="3"/>
  <c r="AQ186" i="3"/>
  <c r="AP186" i="3"/>
  <c r="AN186" i="3"/>
  <c r="AM186" i="3"/>
  <c r="AK186" i="3"/>
  <c r="AI186" i="3"/>
  <c r="AH186" i="3"/>
  <c r="AF186" i="3"/>
  <c r="AD186" i="3"/>
  <c r="AB186" i="3"/>
  <c r="AA186" i="3"/>
  <c r="Y186" i="3"/>
  <c r="W186" i="3"/>
  <c r="U186" i="3"/>
  <c r="T186" i="3"/>
  <c r="R186" i="3"/>
  <c r="P186" i="3"/>
  <c r="N186" i="3"/>
  <c r="M186" i="3"/>
  <c r="K186" i="3"/>
  <c r="I186" i="3"/>
  <c r="G186" i="3"/>
  <c r="F186" i="3"/>
  <c r="D186" i="3"/>
  <c r="AY186" i="12"/>
  <c r="AW186" i="12"/>
  <c r="AV186" i="12"/>
  <c r="AT186" i="12"/>
  <c r="AR186" i="12"/>
  <c r="AP186" i="12"/>
  <c r="AO186" i="12"/>
  <c r="AM186" i="12"/>
  <c r="AK186" i="12"/>
  <c r="AI186" i="12"/>
  <c r="AH186" i="12"/>
  <c r="AF186" i="12"/>
  <c r="AD186" i="12"/>
  <c r="AB186" i="12"/>
  <c r="AA186" i="12"/>
  <c r="Y186" i="12"/>
  <c r="W186" i="12"/>
  <c r="U186" i="12"/>
  <c r="T186" i="12"/>
  <c r="R186" i="12"/>
  <c r="P186" i="12"/>
  <c r="N186" i="12"/>
  <c r="M186" i="12"/>
  <c r="I186" i="12"/>
  <c r="AC144" i="21"/>
  <c r="AB144" i="21"/>
  <c r="AA144" i="21"/>
  <c r="AD144" i="21"/>
  <c r="AF144" i="21" l="1"/>
  <c r="AE144" i="21"/>
  <c r="W145" i="21"/>
  <c r="AS185" i="3"/>
  <c r="AQ185" i="3"/>
  <c r="AP185" i="3"/>
  <c r="AN185" i="3"/>
  <c r="AM185" i="3"/>
  <c r="AK185" i="3"/>
  <c r="AI185" i="3"/>
  <c r="AH185" i="3"/>
  <c r="AF185" i="3"/>
  <c r="AD185" i="3"/>
  <c r="AB185" i="3"/>
  <c r="AA185" i="3"/>
  <c r="Y185" i="3"/>
  <c r="W185" i="3"/>
  <c r="U185" i="3"/>
  <c r="T185" i="3"/>
  <c r="R185" i="3"/>
  <c r="P185" i="3"/>
  <c r="N185" i="3"/>
  <c r="M185" i="3"/>
  <c r="K185" i="3"/>
  <c r="I185" i="3"/>
  <c r="G185" i="3"/>
  <c r="F185" i="3"/>
  <c r="D185" i="3"/>
  <c r="AY185" i="12"/>
  <c r="AW185" i="12"/>
  <c r="AV185" i="12"/>
  <c r="AT185" i="12"/>
  <c r="AR185" i="12"/>
  <c r="AP185" i="12"/>
  <c r="AO185" i="12"/>
  <c r="AM185" i="12"/>
  <c r="AK185" i="12"/>
  <c r="AI185" i="12"/>
  <c r="AH185" i="12"/>
  <c r="AF185" i="12"/>
  <c r="AD185" i="12"/>
  <c r="AB185" i="12"/>
  <c r="AA185" i="12"/>
  <c r="Y185" i="12"/>
  <c r="W185" i="12"/>
  <c r="U185" i="12"/>
  <c r="T185" i="12"/>
  <c r="R185" i="12"/>
  <c r="P185" i="12"/>
  <c r="N185" i="12"/>
  <c r="M185" i="12"/>
  <c r="I185" i="12"/>
  <c r="AC145" i="21"/>
  <c r="AB145" i="21"/>
  <c r="AD145" i="21"/>
  <c r="AA145" i="21"/>
  <c r="AF145" i="21" l="1"/>
  <c r="AE145" i="21"/>
  <c r="W146" i="21"/>
  <c r="AS184" i="3"/>
  <c r="AQ184" i="3"/>
  <c r="AP184" i="3"/>
  <c r="AN184" i="3"/>
  <c r="AM184" i="3"/>
  <c r="AK184" i="3"/>
  <c r="AI184" i="3"/>
  <c r="AH184" i="3"/>
  <c r="AF184" i="3"/>
  <c r="AD184" i="3"/>
  <c r="AB184" i="3"/>
  <c r="AA184" i="3"/>
  <c r="Y184" i="3"/>
  <c r="W184" i="3"/>
  <c r="U184" i="3"/>
  <c r="T184" i="3"/>
  <c r="R184" i="3"/>
  <c r="P184" i="3"/>
  <c r="N184" i="3"/>
  <c r="M184" i="3"/>
  <c r="K184" i="3"/>
  <c r="I184" i="3"/>
  <c r="G184" i="3"/>
  <c r="F184" i="3"/>
  <c r="D184" i="3"/>
  <c r="AY184" i="12"/>
  <c r="AW184" i="12"/>
  <c r="AV184" i="12"/>
  <c r="AT184" i="12"/>
  <c r="AR184" i="12"/>
  <c r="AP184" i="12"/>
  <c r="AO184" i="12"/>
  <c r="AM184" i="12"/>
  <c r="AK184" i="12"/>
  <c r="AI184" i="12"/>
  <c r="AH184" i="12"/>
  <c r="AF184" i="12"/>
  <c r="AD184" i="12"/>
  <c r="AB184" i="12"/>
  <c r="AA184" i="12"/>
  <c r="Y184" i="12"/>
  <c r="W184" i="12"/>
  <c r="U184" i="12"/>
  <c r="T184" i="12"/>
  <c r="R184" i="12"/>
  <c r="P184" i="12"/>
  <c r="N184" i="12"/>
  <c r="M184" i="12"/>
  <c r="I184" i="12"/>
  <c r="AA146" i="21"/>
  <c r="AD146" i="21"/>
  <c r="AC146" i="21"/>
  <c r="AB146" i="21"/>
  <c r="AF146" i="21" l="1"/>
  <c r="AE146" i="21"/>
  <c r="W147" i="21"/>
  <c r="L2" i="13"/>
  <c r="D6" i="13"/>
  <c r="D10" i="13"/>
  <c r="D7" i="13"/>
  <c r="AD147" i="21"/>
  <c r="D8" i="13"/>
  <c r="D12" i="13"/>
  <c r="D9" i="13"/>
  <c r="AB147" i="21"/>
  <c r="AA147" i="21"/>
  <c r="D13" i="13"/>
  <c r="AC147" i="21"/>
  <c r="D11" i="13"/>
  <c r="AF147" i="21" l="1"/>
  <c r="AE147" i="21"/>
  <c r="W148" i="21"/>
  <c r="K2" i="13"/>
  <c r="AS183" i="3"/>
  <c r="AQ183" i="3"/>
  <c r="AP183" i="3"/>
  <c r="AN183" i="3"/>
  <c r="AM183" i="3"/>
  <c r="AK183" i="3"/>
  <c r="AI183" i="3"/>
  <c r="AH183" i="3"/>
  <c r="AF183" i="3"/>
  <c r="AD183" i="3"/>
  <c r="AB183" i="3"/>
  <c r="AA183" i="3"/>
  <c r="Y183" i="3"/>
  <c r="W183" i="3"/>
  <c r="U183" i="3"/>
  <c r="T183" i="3"/>
  <c r="R183" i="3"/>
  <c r="P183" i="3"/>
  <c r="N183" i="3"/>
  <c r="M183" i="3"/>
  <c r="K183" i="3"/>
  <c r="I183" i="3"/>
  <c r="G183" i="3"/>
  <c r="F183" i="3"/>
  <c r="D183" i="3"/>
  <c r="AY183" i="12"/>
  <c r="AW183" i="12"/>
  <c r="AV183" i="12"/>
  <c r="AT183" i="12"/>
  <c r="AR183" i="12"/>
  <c r="AP183" i="12"/>
  <c r="AO183" i="12"/>
  <c r="AM183" i="12"/>
  <c r="AK183" i="12"/>
  <c r="AI183" i="12"/>
  <c r="AH183" i="12"/>
  <c r="AF183" i="12"/>
  <c r="AD183" i="12"/>
  <c r="AB183" i="12"/>
  <c r="AA183" i="12"/>
  <c r="Y183" i="12"/>
  <c r="W183" i="12"/>
  <c r="U183" i="12"/>
  <c r="T183" i="12"/>
  <c r="R183" i="12"/>
  <c r="P183" i="12"/>
  <c r="N183" i="12"/>
  <c r="M183" i="12"/>
  <c r="I183" i="12"/>
  <c r="C8" i="14"/>
  <c r="AB148" i="21"/>
  <c r="AA148" i="21"/>
  <c r="AD148" i="21"/>
  <c r="AC148" i="21"/>
  <c r="AF148" i="21" l="1"/>
  <c r="AE148" i="21"/>
  <c r="W149" i="21"/>
  <c r="AB149" i="21"/>
  <c r="AD149" i="21"/>
  <c r="AC149" i="21"/>
  <c r="AA149" i="21"/>
  <c r="AF149" i="21" l="1"/>
  <c r="AE149" i="21"/>
  <c r="W150" i="21"/>
  <c r="A1" i="15"/>
  <c r="AS182" i="3"/>
  <c r="AQ182" i="3"/>
  <c r="AP182" i="3"/>
  <c r="AN182" i="3"/>
  <c r="AM182" i="3"/>
  <c r="AK182" i="3"/>
  <c r="AI182" i="3"/>
  <c r="AH182" i="3"/>
  <c r="AF182" i="3"/>
  <c r="AD182" i="3"/>
  <c r="AB182" i="3"/>
  <c r="AA182" i="3"/>
  <c r="Y182" i="3"/>
  <c r="W182" i="3"/>
  <c r="U182" i="3"/>
  <c r="T182" i="3"/>
  <c r="R182" i="3"/>
  <c r="P182" i="3"/>
  <c r="N182" i="3"/>
  <c r="M182" i="3"/>
  <c r="K182" i="3"/>
  <c r="I182" i="3"/>
  <c r="G182" i="3"/>
  <c r="F182" i="3"/>
  <c r="D182" i="3"/>
  <c r="AY182" i="12"/>
  <c r="AW182" i="12"/>
  <c r="AV182" i="12"/>
  <c r="AT182" i="12"/>
  <c r="AR182" i="12"/>
  <c r="AP182" i="12"/>
  <c r="AO182" i="12"/>
  <c r="AM182" i="12"/>
  <c r="AK182" i="12"/>
  <c r="AI182" i="12"/>
  <c r="AH182" i="12"/>
  <c r="AF182" i="12"/>
  <c r="AD182" i="12"/>
  <c r="AB182" i="12"/>
  <c r="AA182" i="12"/>
  <c r="Y182" i="12"/>
  <c r="W182" i="12"/>
  <c r="U182" i="12"/>
  <c r="T182" i="12"/>
  <c r="R182" i="12"/>
  <c r="P182" i="12"/>
  <c r="N182" i="12"/>
  <c r="M182" i="12"/>
  <c r="I182" i="12"/>
  <c r="AC150" i="21"/>
  <c r="L3" i="13"/>
  <c r="AA150" i="21"/>
  <c r="AD150" i="21"/>
  <c r="AB150" i="21"/>
  <c r="AF150" i="21" l="1"/>
  <c r="AE150" i="21"/>
  <c r="W151" i="21"/>
  <c r="AS181" i="3"/>
  <c r="AQ181" i="3"/>
  <c r="AN181" i="3"/>
  <c r="AD151" i="21"/>
  <c r="AC151" i="21"/>
  <c r="AB151" i="21"/>
  <c r="AA151" i="21"/>
  <c r="AF151" i="21" l="1"/>
  <c r="AE151" i="21"/>
  <c r="W152" i="21"/>
  <c r="M4" i="13"/>
  <c r="M4" i="14"/>
  <c r="AM181" i="12"/>
  <c r="AK181" i="12"/>
  <c r="AI181" i="12"/>
  <c r="AH181" i="12"/>
  <c r="AF181" i="12"/>
  <c r="AD181" i="12"/>
  <c r="AA181" i="12"/>
  <c r="AB181" i="12"/>
  <c r="Y181" i="12"/>
  <c r="W181" i="12"/>
  <c r="U181" i="12"/>
  <c r="T181" i="12"/>
  <c r="R181" i="12"/>
  <c r="P181" i="12"/>
  <c r="M181" i="12"/>
  <c r="N181" i="12"/>
  <c r="I181" i="12"/>
  <c r="AY181" i="12"/>
  <c r="AW181" i="12"/>
  <c r="AV181" i="12"/>
  <c r="AT181" i="12"/>
  <c r="AR181" i="12"/>
  <c r="AP181" i="12"/>
  <c r="AO181" i="12"/>
  <c r="AP181" i="3"/>
  <c r="AM181" i="3"/>
  <c r="AK181" i="3"/>
  <c r="AI181" i="3"/>
  <c r="AH181" i="3"/>
  <c r="AF181" i="3"/>
  <c r="AD181" i="3"/>
  <c r="AB181" i="3"/>
  <c r="AA181" i="3"/>
  <c r="Y181" i="3"/>
  <c r="W181" i="3"/>
  <c r="U181" i="3"/>
  <c r="T181" i="3"/>
  <c r="R181" i="3"/>
  <c r="P181" i="3"/>
  <c r="N181" i="3"/>
  <c r="M181" i="3"/>
  <c r="K181" i="3"/>
  <c r="I181" i="3"/>
  <c r="G181" i="3"/>
  <c r="F181" i="3"/>
  <c r="D181" i="3"/>
  <c r="AC152" i="21"/>
  <c r="AD152" i="21"/>
  <c r="AA152" i="21"/>
  <c r="AB152" i="21"/>
  <c r="AF152" i="21" l="1"/>
  <c r="AE152" i="21"/>
  <c r="W153" i="21"/>
  <c r="AS180" i="3"/>
  <c r="AN180" i="3"/>
  <c r="I180" i="12"/>
  <c r="AQ180" i="3"/>
  <c r="AB153" i="21"/>
  <c r="AA153" i="21"/>
  <c r="AC153" i="21"/>
  <c r="AD153" i="21"/>
  <c r="AF153" i="21" l="1"/>
  <c r="AE153" i="21"/>
  <c r="W154" i="21"/>
  <c r="AY180" i="12"/>
  <c r="AC154" i="21"/>
  <c r="C9" i="13"/>
  <c r="AA154" i="21"/>
  <c r="AD154" i="21"/>
  <c r="AB154" i="21"/>
  <c r="AF154" i="21" l="1"/>
  <c r="AE154" i="21"/>
  <c r="W155" i="21"/>
  <c r="N180" i="3"/>
  <c r="AP180" i="3"/>
  <c r="AM180" i="3"/>
  <c r="AK180" i="3"/>
  <c r="AI180" i="3"/>
  <c r="AH180" i="3"/>
  <c r="AF180" i="3"/>
  <c r="AD180" i="3"/>
  <c r="AB180" i="3"/>
  <c r="AA180" i="3"/>
  <c r="Y180" i="3"/>
  <c r="W180" i="3"/>
  <c r="U180" i="3"/>
  <c r="T180" i="3"/>
  <c r="R180" i="3"/>
  <c r="P180" i="3"/>
  <c r="M180" i="3"/>
  <c r="K180" i="3"/>
  <c r="I180" i="3"/>
  <c r="G180" i="3"/>
  <c r="F180" i="3"/>
  <c r="D180" i="3"/>
  <c r="AW180" i="12"/>
  <c r="AV180" i="12"/>
  <c r="AT180" i="12"/>
  <c r="AR180" i="12"/>
  <c r="AP180" i="12"/>
  <c r="AO180" i="12"/>
  <c r="AM180" i="12"/>
  <c r="AK180" i="12"/>
  <c r="AI180" i="12"/>
  <c r="AH180" i="12"/>
  <c r="AF180" i="12"/>
  <c r="AD180" i="12"/>
  <c r="AB180" i="12"/>
  <c r="AA180" i="12"/>
  <c r="Y180" i="12"/>
  <c r="W180" i="12"/>
  <c r="U180" i="12"/>
  <c r="T180" i="12"/>
  <c r="R180" i="12"/>
  <c r="P180" i="12"/>
  <c r="N180" i="12"/>
  <c r="M180" i="12"/>
  <c r="AA155" i="21"/>
  <c r="AC155" i="21"/>
  <c r="AB155" i="21"/>
  <c r="AD155" i="21"/>
  <c r="AF155" i="21" l="1"/>
  <c r="AE155" i="21"/>
  <c r="W156" i="21"/>
  <c r="AS179" i="3"/>
  <c r="AQ179" i="3"/>
  <c r="AP179" i="3"/>
  <c r="AN179" i="3"/>
  <c r="AM179" i="3"/>
  <c r="AK179" i="3"/>
  <c r="AI179" i="3"/>
  <c r="AH179" i="3"/>
  <c r="AF179" i="3"/>
  <c r="AD179" i="3"/>
  <c r="AB179" i="3"/>
  <c r="AA179" i="3"/>
  <c r="Y179" i="3"/>
  <c r="W179" i="3"/>
  <c r="U179" i="3"/>
  <c r="T179" i="3"/>
  <c r="R179" i="3"/>
  <c r="P179" i="3"/>
  <c r="N179" i="3"/>
  <c r="M179" i="3"/>
  <c r="K179" i="3"/>
  <c r="I179" i="3"/>
  <c r="G179" i="3"/>
  <c r="F179" i="3"/>
  <c r="D179" i="3"/>
  <c r="AY179" i="12"/>
  <c r="AW179" i="12"/>
  <c r="AV179" i="12"/>
  <c r="AT179" i="12"/>
  <c r="AR179" i="12"/>
  <c r="AP179" i="12"/>
  <c r="AO179" i="12"/>
  <c r="AM179" i="12"/>
  <c r="AK179" i="12"/>
  <c r="AI179" i="12"/>
  <c r="AH179" i="12"/>
  <c r="AF179" i="12"/>
  <c r="AD179" i="12"/>
  <c r="AB179" i="12"/>
  <c r="AA179" i="12"/>
  <c r="Y179" i="12"/>
  <c r="W179" i="12"/>
  <c r="U179" i="12"/>
  <c r="T179" i="12"/>
  <c r="R179" i="12"/>
  <c r="P179" i="12"/>
  <c r="N179" i="12"/>
  <c r="M179" i="12"/>
  <c r="I179" i="12"/>
  <c r="AY178" i="12"/>
  <c r="AW178" i="12"/>
  <c r="AV178" i="12"/>
  <c r="AT178" i="12"/>
  <c r="AR178" i="12"/>
  <c r="AP178" i="12"/>
  <c r="AO178" i="12"/>
  <c r="AM178" i="12"/>
  <c r="AK178" i="12"/>
  <c r="AI178" i="12"/>
  <c r="AH178" i="12"/>
  <c r="AF178" i="12"/>
  <c r="AD178" i="12"/>
  <c r="AB178" i="12"/>
  <c r="AA178" i="12"/>
  <c r="Y178" i="12"/>
  <c r="W178" i="12"/>
  <c r="U178" i="12"/>
  <c r="T178" i="12"/>
  <c r="R178" i="12"/>
  <c r="P178" i="12"/>
  <c r="N178" i="12"/>
  <c r="M178" i="12"/>
  <c r="I178" i="12"/>
  <c r="F178" i="3"/>
  <c r="G178" i="3"/>
  <c r="I178" i="3"/>
  <c r="D178" i="3"/>
  <c r="AS178" i="3"/>
  <c r="AQ178" i="3"/>
  <c r="AP178" i="3"/>
  <c r="AN178" i="3"/>
  <c r="AM178" i="3"/>
  <c r="AK178" i="3"/>
  <c r="AI178" i="3"/>
  <c r="AH178" i="3"/>
  <c r="AF178" i="3"/>
  <c r="AD178" i="3"/>
  <c r="AB178" i="3"/>
  <c r="AA178" i="3"/>
  <c r="Y178" i="3"/>
  <c r="W178" i="3"/>
  <c r="U178" i="3"/>
  <c r="T178" i="3"/>
  <c r="R178" i="3"/>
  <c r="P178" i="3"/>
  <c r="N178" i="3"/>
  <c r="M178" i="3"/>
  <c r="K178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6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6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6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" i="3"/>
  <c r="AH7" i="3"/>
  <c r="AH8" i="3"/>
  <c r="AH9" i="3"/>
  <c r="AH10" i="3"/>
  <c r="AH11" i="3"/>
  <c r="AH12" i="3"/>
  <c r="AH13" i="3"/>
  <c r="AH14" i="3"/>
  <c r="AH15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6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6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6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6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6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6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6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" i="3"/>
  <c r="AY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Y54" i="12"/>
  <c r="AY55" i="12"/>
  <c r="AY56" i="12"/>
  <c r="AY57" i="12"/>
  <c r="AY58" i="12"/>
  <c r="AY59" i="12"/>
  <c r="AY60" i="12"/>
  <c r="AY61" i="12"/>
  <c r="AY62" i="12"/>
  <c r="AY63" i="12"/>
  <c r="AY64" i="12"/>
  <c r="AY65" i="12"/>
  <c r="AY66" i="12"/>
  <c r="AY67" i="12"/>
  <c r="AY68" i="12"/>
  <c r="AY69" i="12"/>
  <c r="AY70" i="12"/>
  <c r="AY71" i="12"/>
  <c r="AY72" i="12"/>
  <c r="AY73" i="12"/>
  <c r="AY74" i="12"/>
  <c r="AY75" i="12"/>
  <c r="AY76" i="12"/>
  <c r="AY77" i="12"/>
  <c r="AY78" i="12"/>
  <c r="AY79" i="12"/>
  <c r="AY80" i="12"/>
  <c r="AY81" i="12"/>
  <c r="AY82" i="12"/>
  <c r="AY83" i="12"/>
  <c r="AY84" i="12"/>
  <c r="AY85" i="12"/>
  <c r="AY86" i="12"/>
  <c r="AY87" i="12"/>
  <c r="AY88" i="12"/>
  <c r="AY89" i="12"/>
  <c r="AY90" i="12"/>
  <c r="AY91" i="12"/>
  <c r="AY92" i="12"/>
  <c r="AY93" i="12"/>
  <c r="AY94" i="12"/>
  <c r="AY95" i="12"/>
  <c r="AY96" i="12"/>
  <c r="AY97" i="12"/>
  <c r="AY98" i="12"/>
  <c r="AY99" i="12"/>
  <c r="AY100" i="12"/>
  <c r="AY101" i="12"/>
  <c r="AY102" i="12"/>
  <c r="AY103" i="12"/>
  <c r="AY104" i="12"/>
  <c r="AY105" i="12"/>
  <c r="AY106" i="12"/>
  <c r="AY107" i="12"/>
  <c r="AY108" i="12"/>
  <c r="AY109" i="12"/>
  <c r="AY110" i="12"/>
  <c r="AY111" i="12"/>
  <c r="AY112" i="12"/>
  <c r="AY113" i="12"/>
  <c r="AY114" i="12"/>
  <c r="AY115" i="12"/>
  <c r="AY116" i="12"/>
  <c r="AY117" i="12"/>
  <c r="AY118" i="12"/>
  <c r="AY119" i="12"/>
  <c r="AY120" i="12"/>
  <c r="AY121" i="12"/>
  <c r="AY122" i="12"/>
  <c r="AY123" i="12"/>
  <c r="AY124" i="12"/>
  <c r="AY125" i="12"/>
  <c r="AY126" i="12"/>
  <c r="AY127" i="12"/>
  <c r="AY128" i="12"/>
  <c r="AY129" i="12"/>
  <c r="AY130" i="12"/>
  <c r="AY131" i="12"/>
  <c r="AY132" i="12"/>
  <c r="AY133" i="12"/>
  <c r="AY134" i="12"/>
  <c r="AY135" i="12"/>
  <c r="AY136" i="12"/>
  <c r="AY137" i="12"/>
  <c r="AY138" i="12"/>
  <c r="AY139" i="12"/>
  <c r="AY140" i="12"/>
  <c r="AY141" i="12"/>
  <c r="AY142" i="12"/>
  <c r="AY143" i="12"/>
  <c r="AY144" i="12"/>
  <c r="AY145" i="12"/>
  <c r="AY146" i="12"/>
  <c r="AY147" i="12"/>
  <c r="AY148" i="12"/>
  <c r="AY149" i="12"/>
  <c r="AY150" i="12"/>
  <c r="AY151" i="12"/>
  <c r="AY152" i="12"/>
  <c r="AY153" i="12"/>
  <c r="AY154" i="12"/>
  <c r="AY155" i="12"/>
  <c r="AY156" i="12"/>
  <c r="AY157" i="12"/>
  <c r="AY158" i="12"/>
  <c r="AY159" i="12"/>
  <c r="AY160" i="12"/>
  <c r="AY161" i="12"/>
  <c r="AY162" i="12"/>
  <c r="AY163" i="12"/>
  <c r="AY164" i="12"/>
  <c r="AY165" i="12"/>
  <c r="AY166" i="12"/>
  <c r="AY167" i="12"/>
  <c r="AY168" i="12"/>
  <c r="AY169" i="12"/>
  <c r="AY170" i="12"/>
  <c r="AY171" i="12"/>
  <c r="AY172" i="12"/>
  <c r="AY173" i="12"/>
  <c r="AY174" i="12"/>
  <c r="AY175" i="12"/>
  <c r="AY176" i="12"/>
  <c r="AY177" i="12"/>
  <c r="AY6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70" i="12"/>
  <c r="AW71" i="12"/>
  <c r="AW72" i="12"/>
  <c r="AW73" i="12"/>
  <c r="AW74" i="12"/>
  <c r="AW75" i="12"/>
  <c r="AW76" i="12"/>
  <c r="AW77" i="12"/>
  <c r="AW78" i="12"/>
  <c r="AW79" i="12"/>
  <c r="AW80" i="12"/>
  <c r="AW81" i="12"/>
  <c r="AW82" i="12"/>
  <c r="AW83" i="12"/>
  <c r="AW84" i="12"/>
  <c r="AW85" i="12"/>
  <c r="AW86" i="12"/>
  <c r="AW87" i="12"/>
  <c r="AW88" i="12"/>
  <c r="AW89" i="12"/>
  <c r="AW90" i="12"/>
  <c r="AW91" i="12"/>
  <c r="AW92" i="12"/>
  <c r="AW93" i="12"/>
  <c r="AW94" i="12"/>
  <c r="AW95" i="12"/>
  <c r="AW96" i="12"/>
  <c r="AW97" i="12"/>
  <c r="AW98" i="12"/>
  <c r="AW99" i="12"/>
  <c r="AW100" i="12"/>
  <c r="AW101" i="12"/>
  <c r="AW102" i="12"/>
  <c r="AW103" i="12"/>
  <c r="AW104" i="12"/>
  <c r="AW105" i="12"/>
  <c r="AW106" i="12"/>
  <c r="AW107" i="12"/>
  <c r="AW108" i="12"/>
  <c r="AW109" i="12"/>
  <c r="AW110" i="12"/>
  <c r="AW111" i="12"/>
  <c r="AW112" i="12"/>
  <c r="AW113" i="12"/>
  <c r="AW114" i="12"/>
  <c r="AW115" i="12"/>
  <c r="AW116" i="12"/>
  <c r="AW117" i="12"/>
  <c r="AW118" i="12"/>
  <c r="AW119" i="12"/>
  <c r="AW120" i="12"/>
  <c r="AW121" i="12"/>
  <c r="AW122" i="12"/>
  <c r="AW123" i="12"/>
  <c r="AW124" i="12"/>
  <c r="AW125" i="12"/>
  <c r="AW126" i="12"/>
  <c r="AW127" i="12"/>
  <c r="AW128" i="12"/>
  <c r="AW129" i="12"/>
  <c r="AW130" i="12"/>
  <c r="AW131" i="12"/>
  <c r="AW132" i="12"/>
  <c r="AW133" i="12"/>
  <c r="AW134" i="12"/>
  <c r="AW135" i="12"/>
  <c r="AW136" i="12"/>
  <c r="AW137" i="12"/>
  <c r="AW138" i="12"/>
  <c r="AW139" i="12"/>
  <c r="AW140" i="12"/>
  <c r="AW141" i="12"/>
  <c r="AW142" i="12"/>
  <c r="AW143" i="12"/>
  <c r="AW144" i="12"/>
  <c r="AW145" i="12"/>
  <c r="AW146" i="12"/>
  <c r="AW147" i="12"/>
  <c r="AW148" i="12"/>
  <c r="AW149" i="12"/>
  <c r="AW150" i="12"/>
  <c r="AW151" i="12"/>
  <c r="AW152" i="12"/>
  <c r="AW153" i="12"/>
  <c r="AW154" i="12"/>
  <c r="AW155" i="12"/>
  <c r="AW156" i="12"/>
  <c r="AW157" i="12"/>
  <c r="AW158" i="12"/>
  <c r="AW159" i="12"/>
  <c r="AW160" i="12"/>
  <c r="AW161" i="12"/>
  <c r="AW162" i="12"/>
  <c r="AW163" i="12"/>
  <c r="AW164" i="12"/>
  <c r="AW165" i="12"/>
  <c r="AW166" i="12"/>
  <c r="AW167" i="12"/>
  <c r="AW168" i="12"/>
  <c r="AW169" i="12"/>
  <c r="AW170" i="12"/>
  <c r="AW171" i="12"/>
  <c r="AW172" i="12"/>
  <c r="AW173" i="12"/>
  <c r="AW174" i="12"/>
  <c r="AW175" i="12"/>
  <c r="AW176" i="12"/>
  <c r="AW177" i="12"/>
  <c r="AW17" i="12"/>
  <c r="AV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60" i="12"/>
  <c r="AV61" i="12"/>
  <c r="AV62" i="12"/>
  <c r="AV63" i="12"/>
  <c r="AV64" i="12"/>
  <c r="AV65" i="12"/>
  <c r="AV66" i="12"/>
  <c r="AV67" i="12"/>
  <c r="AV68" i="12"/>
  <c r="AV69" i="12"/>
  <c r="AV70" i="12"/>
  <c r="AV71" i="12"/>
  <c r="AV72" i="12"/>
  <c r="AV73" i="12"/>
  <c r="AV74" i="12"/>
  <c r="AV75" i="12"/>
  <c r="AV76" i="12"/>
  <c r="AV77" i="12"/>
  <c r="AV78" i="12"/>
  <c r="AV79" i="12"/>
  <c r="AV80" i="12"/>
  <c r="AV81" i="12"/>
  <c r="AV82" i="12"/>
  <c r="AV83" i="12"/>
  <c r="AV84" i="12"/>
  <c r="AV85" i="12"/>
  <c r="AV86" i="12"/>
  <c r="AV87" i="12"/>
  <c r="AV88" i="12"/>
  <c r="AV89" i="12"/>
  <c r="AV90" i="12"/>
  <c r="AV91" i="12"/>
  <c r="AV92" i="12"/>
  <c r="AV93" i="12"/>
  <c r="AV94" i="12"/>
  <c r="AV95" i="12"/>
  <c r="AV96" i="12"/>
  <c r="AV97" i="12"/>
  <c r="AV98" i="12"/>
  <c r="AV99" i="12"/>
  <c r="AV100" i="12"/>
  <c r="AV101" i="12"/>
  <c r="AV102" i="12"/>
  <c r="AV103" i="12"/>
  <c r="AV104" i="12"/>
  <c r="AV105" i="12"/>
  <c r="AV106" i="12"/>
  <c r="AV107" i="12"/>
  <c r="AV108" i="12"/>
  <c r="AV109" i="12"/>
  <c r="AV110" i="12"/>
  <c r="AV111" i="12"/>
  <c r="AV112" i="12"/>
  <c r="AV113" i="12"/>
  <c r="AV114" i="12"/>
  <c r="AV115" i="12"/>
  <c r="AV116" i="12"/>
  <c r="AV117" i="12"/>
  <c r="AV118" i="12"/>
  <c r="AV119" i="12"/>
  <c r="AV120" i="12"/>
  <c r="AV121" i="12"/>
  <c r="AV122" i="12"/>
  <c r="AV123" i="12"/>
  <c r="AV124" i="12"/>
  <c r="AV125" i="12"/>
  <c r="AV126" i="12"/>
  <c r="AV127" i="12"/>
  <c r="AV128" i="12"/>
  <c r="AV129" i="12"/>
  <c r="AV130" i="12"/>
  <c r="AV131" i="12"/>
  <c r="AV132" i="12"/>
  <c r="AV133" i="12"/>
  <c r="AV134" i="12"/>
  <c r="AV135" i="12"/>
  <c r="AV136" i="12"/>
  <c r="AV137" i="12"/>
  <c r="AV138" i="12"/>
  <c r="AV139" i="12"/>
  <c r="AV140" i="12"/>
  <c r="AV141" i="12"/>
  <c r="AV142" i="12"/>
  <c r="AV143" i="12"/>
  <c r="AV144" i="12"/>
  <c r="AV145" i="12"/>
  <c r="AV146" i="12"/>
  <c r="AV147" i="12"/>
  <c r="AV148" i="12"/>
  <c r="AV149" i="12"/>
  <c r="AV150" i="12"/>
  <c r="AV151" i="12"/>
  <c r="AV152" i="12"/>
  <c r="AV153" i="12"/>
  <c r="AV154" i="12"/>
  <c r="AV155" i="12"/>
  <c r="AV156" i="12"/>
  <c r="AV157" i="12"/>
  <c r="AV158" i="12"/>
  <c r="AV159" i="12"/>
  <c r="AV160" i="12"/>
  <c r="AV161" i="12"/>
  <c r="AV162" i="12"/>
  <c r="AV163" i="12"/>
  <c r="AV164" i="12"/>
  <c r="AV165" i="12"/>
  <c r="AV166" i="12"/>
  <c r="AV167" i="12"/>
  <c r="AV168" i="12"/>
  <c r="AV169" i="12"/>
  <c r="AV170" i="12"/>
  <c r="AV171" i="12"/>
  <c r="AV172" i="12"/>
  <c r="AV173" i="12"/>
  <c r="AV174" i="12"/>
  <c r="AV175" i="12"/>
  <c r="AV176" i="12"/>
  <c r="AV177" i="12"/>
  <c r="AV6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T160" i="12"/>
  <c r="AT161" i="12"/>
  <c r="AT162" i="12"/>
  <c r="AT163" i="12"/>
  <c r="AT164" i="12"/>
  <c r="AT165" i="12"/>
  <c r="AT166" i="12"/>
  <c r="AT167" i="12"/>
  <c r="AT168" i="12"/>
  <c r="AT169" i="12"/>
  <c r="AT170" i="12"/>
  <c r="AT171" i="12"/>
  <c r="AT172" i="12"/>
  <c r="AT173" i="12"/>
  <c r="AT174" i="12"/>
  <c r="AT175" i="12"/>
  <c r="AT176" i="12"/>
  <c r="AT177" i="12"/>
  <c r="AT17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R160" i="12"/>
  <c r="AR161" i="12"/>
  <c r="AR162" i="12"/>
  <c r="AR163" i="12"/>
  <c r="AR164" i="12"/>
  <c r="AR165" i="12"/>
  <c r="AR166" i="12"/>
  <c r="AR167" i="12"/>
  <c r="AR168" i="12"/>
  <c r="AR169" i="12"/>
  <c r="AR170" i="12"/>
  <c r="AR171" i="12"/>
  <c r="AR172" i="12"/>
  <c r="AR173" i="12"/>
  <c r="AR174" i="12"/>
  <c r="AR175" i="12"/>
  <c r="AR176" i="12"/>
  <c r="AR177" i="12"/>
  <c r="AR6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P173" i="12"/>
  <c r="AP174" i="12"/>
  <c r="AP175" i="12"/>
  <c r="AP176" i="12"/>
  <c r="AP177" i="12"/>
  <c r="AP17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147" i="12"/>
  <c r="AO148" i="12"/>
  <c r="AO149" i="12"/>
  <c r="AO150" i="12"/>
  <c r="AO151" i="12"/>
  <c r="AO152" i="12"/>
  <c r="AO153" i="12"/>
  <c r="AO154" i="12"/>
  <c r="AO155" i="12"/>
  <c r="AO156" i="12"/>
  <c r="AO157" i="12"/>
  <c r="AO158" i="12"/>
  <c r="AO159" i="12"/>
  <c r="AO160" i="12"/>
  <c r="AO161" i="12"/>
  <c r="AO162" i="12"/>
  <c r="AO163" i="12"/>
  <c r="AO164" i="12"/>
  <c r="AO165" i="12"/>
  <c r="AO166" i="12"/>
  <c r="AO167" i="12"/>
  <c r="AO168" i="12"/>
  <c r="AO169" i="12"/>
  <c r="AO170" i="12"/>
  <c r="AO171" i="12"/>
  <c r="AO172" i="12"/>
  <c r="AO173" i="12"/>
  <c r="AO174" i="12"/>
  <c r="AO175" i="12"/>
  <c r="AO176" i="12"/>
  <c r="AO177" i="12"/>
  <c r="AO6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66" i="12"/>
  <c r="AM167" i="12"/>
  <c r="AM168" i="12"/>
  <c r="AM169" i="12"/>
  <c r="AM170" i="12"/>
  <c r="AM171" i="12"/>
  <c r="AM172" i="12"/>
  <c r="AM173" i="12"/>
  <c r="AM174" i="12"/>
  <c r="AM175" i="12"/>
  <c r="AM176" i="12"/>
  <c r="AM177" i="12"/>
  <c r="AM17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111" i="12"/>
  <c r="AK112" i="12"/>
  <c r="AK113" i="12"/>
  <c r="AK114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K160" i="12"/>
  <c r="AK161" i="12"/>
  <c r="AK162" i="12"/>
  <c r="AK163" i="12"/>
  <c r="AK164" i="12"/>
  <c r="AK165" i="12"/>
  <c r="AK166" i="12"/>
  <c r="AK167" i="12"/>
  <c r="AK168" i="12"/>
  <c r="AK169" i="12"/>
  <c r="AK170" i="12"/>
  <c r="AK171" i="12"/>
  <c r="AK172" i="12"/>
  <c r="AK173" i="12"/>
  <c r="AK174" i="12"/>
  <c r="AK175" i="12"/>
  <c r="AK176" i="12"/>
  <c r="AK177" i="12"/>
  <c r="AK6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I160" i="12"/>
  <c r="AI161" i="12"/>
  <c r="AI162" i="12"/>
  <c r="AI163" i="12"/>
  <c r="AI164" i="12"/>
  <c r="AI165" i="12"/>
  <c r="AI166" i="12"/>
  <c r="AI167" i="12"/>
  <c r="AI168" i="12"/>
  <c r="AI169" i="12"/>
  <c r="AI170" i="12"/>
  <c r="AI171" i="12"/>
  <c r="AI172" i="12"/>
  <c r="AI173" i="12"/>
  <c r="AI174" i="12"/>
  <c r="AI175" i="12"/>
  <c r="AI176" i="12"/>
  <c r="AI177" i="12"/>
  <c r="AI17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87" i="12"/>
  <c r="AF88" i="12"/>
  <c r="AF89" i="12"/>
  <c r="AF90" i="12"/>
  <c r="AF91" i="12"/>
  <c r="AF92" i="12"/>
  <c r="AF93" i="12"/>
  <c r="AF94" i="12"/>
  <c r="AF95" i="12"/>
  <c r="AF96" i="12"/>
  <c r="AF97" i="12"/>
  <c r="AF98" i="12"/>
  <c r="AF99" i="12"/>
  <c r="AF100" i="12"/>
  <c r="AF101" i="12"/>
  <c r="AF102" i="12"/>
  <c r="AF103" i="12"/>
  <c r="AF104" i="12"/>
  <c r="AF105" i="12"/>
  <c r="AF106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AF118" i="12"/>
  <c r="AF119" i="12"/>
  <c r="AF120" i="12"/>
  <c r="AF121" i="12"/>
  <c r="AF122" i="12"/>
  <c r="AF123" i="12"/>
  <c r="AF124" i="12"/>
  <c r="AF125" i="12"/>
  <c r="AF126" i="12"/>
  <c r="AF127" i="12"/>
  <c r="AF128" i="12"/>
  <c r="AF129" i="12"/>
  <c r="AF130" i="12"/>
  <c r="AF131" i="12"/>
  <c r="AF132" i="12"/>
  <c r="AF133" i="12"/>
  <c r="AF134" i="12"/>
  <c r="AF135" i="12"/>
  <c r="AF136" i="12"/>
  <c r="AF137" i="12"/>
  <c r="AF138" i="12"/>
  <c r="AF139" i="12"/>
  <c r="AF140" i="12"/>
  <c r="AF141" i="12"/>
  <c r="AF142" i="12"/>
  <c r="AF143" i="12"/>
  <c r="AF144" i="12"/>
  <c r="AF145" i="12"/>
  <c r="AF146" i="12"/>
  <c r="AF147" i="12"/>
  <c r="AF148" i="12"/>
  <c r="AF149" i="12"/>
  <c r="AF150" i="12"/>
  <c r="AF151" i="12"/>
  <c r="AF152" i="12"/>
  <c r="AF153" i="12"/>
  <c r="AF154" i="12"/>
  <c r="AF155" i="12"/>
  <c r="AF156" i="12"/>
  <c r="AF157" i="12"/>
  <c r="AF158" i="12"/>
  <c r="AF159" i="12"/>
  <c r="AF160" i="12"/>
  <c r="AF161" i="12"/>
  <c r="AF162" i="12"/>
  <c r="AF163" i="12"/>
  <c r="AF164" i="12"/>
  <c r="AF165" i="12"/>
  <c r="AF166" i="12"/>
  <c r="AF167" i="12"/>
  <c r="AF168" i="12"/>
  <c r="AF169" i="12"/>
  <c r="AF170" i="12"/>
  <c r="AF171" i="12"/>
  <c r="AF172" i="12"/>
  <c r="AF173" i="12"/>
  <c r="AF174" i="12"/>
  <c r="AF175" i="12"/>
  <c r="AF176" i="12"/>
  <c r="AF177" i="12"/>
  <c r="AF6" i="12"/>
  <c r="AD7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AD160" i="12"/>
  <c r="AD161" i="12"/>
  <c r="AD162" i="12"/>
  <c r="AD163" i="12"/>
  <c r="AD164" i="12"/>
  <c r="AD165" i="12"/>
  <c r="AD166" i="12"/>
  <c r="AD167" i="12"/>
  <c r="AD168" i="12"/>
  <c r="AD169" i="12"/>
  <c r="AD170" i="12"/>
  <c r="AD171" i="12"/>
  <c r="AD172" i="12"/>
  <c r="AD173" i="12"/>
  <c r="AD174" i="12"/>
  <c r="AD175" i="12"/>
  <c r="AD176" i="12"/>
  <c r="AD177" i="12"/>
  <c r="AD6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0" i="12"/>
  <c r="AB171" i="12"/>
  <c r="AB172" i="12"/>
  <c r="AB173" i="12"/>
  <c r="AB174" i="12"/>
  <c r="AB175" i="12"/>
  <c r="AB176" i="12"/>
  <c r="AB177" i="12"/>
  <c r="AB17" i="12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AA94" i="12"/>
  <c r="AA95" i="12"/>
  <c r="AA96" i="12"/>
  <c r="AA97" i="12"/>
  <c r="AA98" i="12"/>
  <c r="AA99" i="12"/>
  <c r="AA100" i="12"/>
  <c r="AA101" i="12"/>
  <c r="AA102" i="12"/>
  <c r="AA103" i="12"/>
  <c r="AA104" i="12"/>
  <c r="AA105" i="12"/>
  <c r="AA106" i="12"/>
  <c r="AA107" i="12"/>
  <c r="AA108" i="12"/>
  <c r="AA109" i="12"/>
  <c r="AA110" i="12"/>
  <c r="AA111" i="12"/>
  <c r="AA112" i="12"/>
  <c r="AA113" i="12"/>
  <c r="AA114" i="12"/>
  <c r="AA115" i="12"/>
  <c r="AA116" i="12"/>
  <c r="AA117" i="12"/>
  <c r="AA118" i="12"/>
  <c r="AA119" i="12"/>
  <c r="AA120" i="12"/>
  <c r="AA121" i="12"/>
  <c r="AA122" i="12"/>
  <c r="AA123" i="12"/>
  <c r="AA124" i="12"/>
  <c r="AA125" i="12"/>
  <c r="AA126" i="12"/>
  <c r="AA127" i="12"/>
  <c r="AA128" i="12"/>
  <c r="AA129" i="12"/>
  <c r="AA130" i="12"/>
  <c r="AA131" i="12"/>
  <c r="AA132" i="12"/>
  <c r="AA133" i="12"/>
  <c r="AA134" i="12"/>
  <c r="AA135" i="12"/>
  <c r="AA136" i="12"/>
  <c r="AA137" i="12"/>
  <c r="AA138" i="12"/>
  <c r="AA139" i="12"/>
  <c r="AA140" i="12"/>
  <c r="AA141" i="12"/>
  <c r="AA142" i="12"/>
  <c r="AA143" i="12"/>
  <c r="AA144" i="12"/>
  <c r="AA145" i="12"/>
  <c r="AA146" i="12"/>
  <c r="AA147" i="12"/>
  <c r="AA148" i="12"/>
  <c r="AA149" i="12"/>
  <c r="AA150" i="12"/>
  <c r="AA151" i="12"/>
  <c r="AA152" i="12"/>
  <c r="AA153" i="12"/>
  <c r="AA154" i="12"/>
  <c r="AA155" i="12"/>
  <c r="AA156" i="12"/>
  <c r="AA157" i="12"/>
  <c r="AA158" i="12"/>
  <c r="AA159" i="12"/>
  <c r="AA160" i="12"/>
  <c r="AA161" i="12"/>
  <c r="AA162" i="12"/>
  <c r="AA163" i="12"/>
  <c r="AA164" i="12"/>
  <c r="AA165" i="12"/>
  <c r="AA166" i="12"/>
  <c r="AA167" i="12"/>
  <c r="AA168" i="12"/>
  <c r="AA169" i="12"/>
  <c r="AA170" i="12"/>
  <c r="AA171" i="12"/>
  <c r="AA172" i="12"/>
  <c r="AA173" i="12"/>
  <c r="AA174" i="12"/>
  <c r="AA175" i="12"/>
  <c r="AA176" i="12"/>
  <c r="AA177" i="12"/>
  <c r="AA6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Y173" i="12"/>
  <c r="Y174" i="12"/>
  <c r="Y175" i="12"/>
  <c r="Y176" i="12"/>
  <c r="Y177" i="12"/>
  <c r="Y17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6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6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6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6" i="12"/>
  <c r="K17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6" i="12"/>
  <c r="G17" i="12"/>
  <c r="D17" i="12"/>
  <c r="M5" i="13"/>
  <c r="M6" i="13" s="1"/>
  <c r="M5" i="14"/>
  <c r="M6" i="14" s="1"/>
  <c r="R4" i="14"/>
  <c r="C12" i="13"/>
  <c r="R4" i="13"/>
  <c r="C8" i="13"/>
  <c r="P4" i="13"/>
  <c r="C10" i="13"/>
  <c r="D12" i="14"/>
  <c r="AC156" i="21"/>
  <c r="D9" i="14"/>
  <c r="N4" i="14"/>
  <c r="Z4" i="13"/>
  <c r="C6" i="13"/>
  <c r="AD156" i="21"/>
  <c r="C7" i="14"/>
  <c r="AB156" i="21"/>
  <c r="P6" i="13"/>
  <c r="C12" i="14"/>
  <c r="V4" i="13"/>
  <c r="P4" i="14"/>
  <c r="AA156" i="21"/>
  <c r="D6" i="14"/>
  <c r="D10" i="14"/>
  <c r="AB4" i="13"/>
  <c r="D7" i="14"/>
  <c r="C6" i="14"/>
  <c r="C11" i="14"/>
  <c r="C13" i="13"/>
  <c r="D8" i="14"/>
  <c r="D11" i="14"/>
  <c r="C9" i="14"/>
  <c r="Z4" i="14"/>
  <c r="C10" i="14"/>
  <c r="K3" i="13"/>
  <c r="T4" i="14"/>
  <c r="C7" i="13"/>
  <c r="C11" i="13"/>
  <c r="X4" i="14"/>
  <c r="V4" i="14"/>
  <c r="AF156" i="21" l="1"/>
  <c r="AE156" i="21"/>
  <c r="W157" i="21"/>
  <c r="M7" i="14"/>
  <c r="M7" i="13"/>
  <c r="F6" i="14"/>
  <c r="F6" i="13"/>
  <c r="E12" i="13"/>
  <c r="F9" i="14"/>
  <c r="E11" i="13"/>
  <c r="E13" i="13"/>
  <c r="F12" i="13"/>
  <c r="E7" i="13"/>
  <c r="E8" i="13"/>
  <c r="F9" i="13"/>
  <c r="E6" i="13"/>
  <c r="E11" i="14"/>
  <c r="F10" i="14"/>
  <c r="E6" i="14"/>
  <c r="F8" i="13"/>
  <c r="F11" i="13"/>
  <c r="F11" i="14"/>
  <c r="E9" i="13"/>
  <c r="F10" i="13"/>
  <c r="F8" i="14"/>
  <c r="F7" i="14"/>
  <c r="F12" i="14"/>
  <c r="E7" i="14"/>
  <c r="E10" i="14"/>
  <c r="F13" i="13"/>
  <c r="F7" i="13"/>
  <c r="E12" i="14"/>
  <c r="E10" i="13"/>
  <c r="E8" i="14"/>
  <c r="E9" i="14"/>
  <c r="X5" i="13"/>
  <c r="X4" i="13"/>
  <c r="X5" i="14"/>
  <c r="N4" i="13"/>
  <c r="T6" i="14"/>
  <c r="R5" i="14"/>
  <c r="P5" i="14"/>
  <c r="Z6" i="14"/>
  <c r="Z5" i="13"/>
  <c r="Z5" i="14"/>
  <c r="V6" i="14"/>
  <c r="P6" i="14"/>
  <c r="AB5" i="13"/>
  <c r="AB6" i="13"/>
  <c r="V5" i="13"/>
  <c r="AB157" i="21"/>
  <c r="Z6" i="13"/>
  <c r="V6" i="13"/>
  <c r="N6" i="13"/>
  <c r="R6" i="14"/>
  <c r="AC157" i="21"/>
  <c r="T6" i="13"/>
  <c r="R5" i="13"/>
  <c r="X6" i="14"/>
  <c r="N5" i="14"/>
  <c r="T4" i="13"/>
  <c r="V5" i="14"/>
  <c r="R6" i="13"/>
  <c r="T5" i="14"/>
  <c r="AA157" i="21"/>
  <c r="AD157" i="21"/>
  <c r="X6" i="13"/>
  <c r="P5" i="13"/>
  <c r="N6" i="14"/>
  <c r="T5" i="13"/>
  <c r="N5" i="13"/>
  <c r="AF157" i="21" l="1"/>
  <c r="AE157" i="21"/>
  <c r="W158" i="21"/>
  <c r="G12" i="13"/>
  <c r="G13" i="13"/>
  <c r="G11" i="13"/>
  <c r="G11" i="14"/>
  <c r="G8" i="13"/>
  <c r="G12" i="14"/>
  <c r="G8" i="14"/>
  <c r="G10" i="13"/>
  <c r="G7" i="13"/>
  <c r="G6" i="14"/>
  <c r="G9" i="14"/>
  <c r="G7" i="14"/>
  <c r="G9" i="13"/>
  <c r="G10" i="14"/>
  <c r="G6" i="13"/>
  <c r="M8" i="13"/>
  <c r="M8" i="14"/>
  <c r="AD158" i="21"/>
  <c r="R7" i="13"/>
  <c r="AB7" i="13"/>
  <c r="V7" i="13"/>
  <c r="Z7" i="13"/>
  <c r="Z7" i="14"/>
  <c r="N7" i="13"/>
  <c r="T7" i="13"/>
  <c r="P7" i="14"/>
  <c r="R7" i="14"/>
  <c r="N7" i="14"/>
  <c r="AC158" i="21"/>
  <c r="T7" i="14"/>
  <c r="X7" i="13"/>
  <c r="P7" i="13"/>
  <c r="X7" i="14"/>
  <c r="V7" i="14"/>
  <c r="AB158" i="21"/>
  <c r="AA158" i="21"/>
  <c r="AF158" i="21" l="1"/>
  <c r="AE158" i="21"/>
  <c r="W159" i="21"/>
  <c r="M9" i="14"/>
  <c r="M9" i="13"/>
  <c r="X8" i="14"/>
  <c r="AD159" i="21"/>
  <c r="T8" i="14"/>
  <c r="R8" i="14"/>
  <c r="AA159" i="21"/>
  <c r="X8" i="13"/>
  <c r="T8" i="13"/>
  <c r="P8" i="13"/>
  <c r="R8" i="13"/>
  <c r="AB8" i="13"/>
  <c r="Z8" i="13"/>
  <c r="Z8" i="14"/>
  <c r="N8" i="14"/>
  <c r="V8" i="14"/>
  <c r="N8" i="13"/>
  <c r="AB159" i="21"/>
  <c r="V8" i="13"/>
  <c r="P8" i="14"/>
  <c r="AC159" i="21"/>
  <c r="AF159" i="21" l="1"/>
  <c r="AE159" i="21"/>
  <c r="W160" i="21"/>
  <c r="M10" i="13"/>
  <c r="M10" i="14"/>
  <c r="V9" i="14"/>
  <c r="R9" i="13"/>
  <c r="N9" i="13"/>
  <c r="Z9" i="13"/>
  <c r="AD160" i="21"/>
  <c r="AB9" i="13"/>
  <c r="P9" i="14"/>
  <c r="AC160" i="21"/>
  <c r="T9" i="14"/>
  <c r="AB160" i="21"/>
  <c r="X9" i="14"/>
  <c r="R9" i="14"/>
  <c r="X9" i="13"/>
  <c r="V9" i="13"/>
  <c r="P9" i="13"/>
  <c r="AA160" i="21"/>
  <c r="N9" i="14"/>
  <c r="T9" i="13"/>
  <c r="Z9" i="14"/>
  <c r="AF160" i="21" l="1"/>
  <c r="AE160" i="21"/>
  <c r="W161" i="21"/>
  <c r="M11" i="14"/>
  <c r="M11" i="13"/>
  <c r="V10" i="13"/>
  <c r="AB161" i="21"/>
  <c r="AC161" i="21"/>
  <c r="AD161" i="21"/>
  <c r="AA161" i="21"/>
  <c r="AF161" i="21" l="1"/>
  <c r="AE161" i="21"/>
  <c r="W162" i="21"/>
  <c r="AC162" i="21"/>
  <c r="R10" i="14"/>
  <c r="Z10" i="14"/>
  <c r="R10" i="13"/>
  <c r="AA162" i="21"/>
  <c r="AD162" i="21"/>
  <c r="V10" i="14"/>
  <c r="X10" i="14"/>
  <c r="AB162" i="21"/>
  <c r="N10" i="14"/>
  <c r="AF162" i="21" l="1"/>
  <c r="AE162" i="21"/>
  <c r="W163" i="21"/>
  <c r="AB163" i="21"/>
  <c r="P10" i="13"/>
  <c r="X10" i="13"/>
  <c r="N10" i="13"/>
  <c r="AB10" i="13"/>
  <c r="P10" i="14"/>
  <c r="Z10" i="13"/>
  <c r="AD163" i="21"/>
  <c r="AA163" i="21"/>
  <c r="T10" i="13"/>
  <c r="T10" i="14"/>
  <c r="AC163" i="21"/>
  <c r="AF163" i="21" l="1"/>
  <c r="AE163" i="21"/>
  <c r="W164" i="21"/>
  <c r="M12" i="13"/>
  <c r="M12" i="14"/>
  <c r="AD164" i="21"/>
  <c r="V11" i="14"/>
  <c r="X11" i="14"/>
  <c r="P11" i="13"/>
  <c r="T11" i="14"/>
  <c r="AC164" i="21"/>
  <c r="AB11" i="13"/>
  <c r="AA164" i="21"/>
  <c r="T11" i="13"/>
  <c r="X11" i="13"/>
  <c r="Z11" i="14"/>
  <c r="N11" i="13"/>
  <c r="V11" i="13"/>
  <c r="P11" i="14"/>
  <c r="Z11" i="13"/>
  <c r="R11" i="14"/>
  <c r="N11" i="14"/>
  <c r="R11" i="13"/>
  <c r="AB164" i="21"/>
  <c r="AF164" i="21" l="1"/>
  <c r="AE164" i="21"/>
  <c r="W165" i="21"/>
  <c r="M13" i="14"/>
  <c r="M13" i="13"/>
  <c r="AD165" i="21"/>
  <c r="N12" i="14"/>
  <c r="AC165" i="21"/>
  <c r="P12" i="14"/>
  <c r="V12" i="13"/>
  <c r="Z12" i="13"/>
  <c r="AB165" i="21"/>
  <c r="AA165" i="21"/>
  <c r="P12" i="13"/>
  <c r="AF165" i="21" l="1"/>
  <c r="AE165" i="21"/>
  <c r="W166" i="21"/>
  <c r="AB166" i="21"/>
  <c r="T12" i="14"/>
  <c r="R12" i="13"/>
  <c r="AD166" i="21"/>
  <c r="X12" i="13"/>
  <c r="AA166" i="21"/>
  <c r="AC166" i="21"/>
  <c r="N12" i="13"/>
  <c r="X12" i="14"/>
  <c r="T12" i="13"/>
  <c r="V12" i="14"/>
  <c r="Z12" i="14"/>
  <c r="R12" i="14"/>
  <c r="AB12" i="13"/>
  <c r="AF166" i="21" l="1"/>
  <c r="AE166" i="21"/>
  <c r="W167" i="21"/>
  <c r="M14" i="14"/>
  <c r="M14" i="13"/>
  <c r="T13" i="13"/>
  <c r="X13" i="14"/>
  <c r="AB167" i="21"/>
  <c r="AB13" i="13"/>
  <c r="N13" i="14"/>
  <c r="V13" i="14"/>
  <c r="P13" i="14"/>
  <c r="AC167" i="21"/>
  <c r="T13" i="14"/>
  <c r="R13" i="13"/>
  <c r="Z13" i="13"/>
  <c r="N13" i="13"/>
  <c r="P13" i="13"/>
  <c r="X13" i="13"/>
  <c r="Z13" i="14"/>
  <c r="V13" i="13"/>
  <c r="AD167" i="21"/>
  <c r="AA167" i="21"/>
  <c r="R13" i="14"/>
  <c r="AF167" i="21" l="1"/>
  <c r="AE167" i="21"/>
  <c r="W168" i="21"/>
  <c r="M15" i="13"/>
  <c r="M15" i="14"/>
  <c r="AB168" i="21"/>
  <c r="R14" i="13"/>
  <c r="V14" i="13"/>
  <c r="T14" i="13"/>
  <c r="X14" i="13"/>
  <c r="N14" i="14"/>
  <c r="P14" i="14"/>
  <c r="P14" i="13"/>
  <c r="Z14" i="13"/>
  <c r="AB14" i="13"/>
  <c r="AA168" i="21"/>
  <c r="X14" i="14"/>
  <c r="V14" i="14"/>
  <c r="Z14" i="14"/>
  <c r="N14" i="13"/>
  <c r="T14" i="14"/>
  <c r="AC168" i="21"/>
  <c r="R14" i="14"/>
  <c r="AD168" i="21"/>
  <c r="AF168" i="21" l="1"/>
  <c r="AE168" i="21"/>
  <c r="W169" i="21"/>
  <c r="M16" i="13"/>
  <c r="M16" i="14"/>
  <c r="AD169" i="21"/>
  <c r="R15" i="14"/>
  <c r="AB15" i="13"/>
  <c r="N15" i="14"/>
  <c r="N15" i="13"/>
  <c r="AA169" i="21"/>
  <c r="P15" i="13"/>
  <c r="P15" i="14"/>
  <c r="AC169" i="21"/>
  <c r="Z15" i="14"/>
  <c r="R15" i="13"/>
  <c r="T15" i="13"/>
  <c r="X15" i="14"/>
  <c r="V15" i="13"/>
  <c r="V15" i="14"/>
  <c r="AB169" i="21"/>
  <c r="T15" i="14"/>
  <c r="X15" i="13"/>
  <c r="Z15" i="13"/>
  <c r="AF169" i="21" l="1"/>
  <c r="AE169" i="21"/>
  <c r="W170" i="21"/>
  <c r="M17" i="14"/>
  <c r="M17" i="13"/>
  <c r="X16" i="13"/>
  <c r="AD170" i="21"/>
  <c r="AA170" i="21"/>
  <c r="V16" i="14"/>
  <c r="T16" i="13"/>
  <c r="AB16" i="13"/>
  <c r="P16" i="14"/>
  <c r="Z16" i="13"/>
  <c r="X16" i="14"/>
  <c r="Z16" i="14"/>
  <c r="V16" i="13"/>
  <c r="R16" i="13"/>
  <c r="N16" i="13"/>
  <c r="R16" i="14"/>
  <c r="P16" i="13"/>
  <c r="AC170" i="21"/>
  <c r="T16" i="14"/>
  <c r="N16" i="14"/>
  <c r="AB170" i="21"/>
  <c r="AF170" i="21" l="1"/>
  <c r="AE170" i="21"/>
  <c r="W171" i="21"/>
  <c r="M18" i="14"/>
  <c r="M18" i="13"/>
  <c r="AC171" i="21"/>
  <c r="X17" i="13"/>
  <c r="T17" i="13"/>
  <c r="N17" i="13"/>
  <c r="AB17" i="13"/>
  <c r="AB171" i="21"/>
  <c r="R17" i="13"/>
  <c r="V17" i="14"/>
  <c r="R17" i="14"/>
  <c r="N17" i="14"/>
  <c r="Z17" i="14"/>
  <c r="AA171" i="21"/>
  <c r="Z17" i="13"/>
  <c r="X17" i="14"/>
  <c r="AD171" i="21"/>
  <c r="P17" i="14"/>
  <c r="P17" i="13"/>
  <c r="T17" i="14"/>
  <c r="V17" i="13"/>
  <c r="AF171" i="21" l="1"/>
  <c r="AE171" i="21"/>
  <c r="W172" i="21"/>
  <c r="M19" i="13"/>
  <c r="M19" i="14"/>
  <c r="R18" i="13"/>
  <c r="R18" i="14"/>
  <c r="X18" i="13"/>
  <c r="X18" i="14"/>
  <c r="AB18" i="13"/>
  <c r="T18" i="13"/>
  <c r="AC172" i="21"/>
  <c r="T18" i="14"/>
  <c r="Z18" i="14"/>
  <c r="V18" i="13"/>
  <c r="Z18" i="13"/>
  <c r="P18" i="14"/>
  <c r="AB172" i="21"/>
  <c r="AD172" i="21"/>
  <c r="N18" i="14"/>
  <c r="AA172" i="21"/>
  <c r="V18" i="14"/>
  <c r="P18" i="13"/>
  <c r="N18" i="13"/>
  <c r="AF172" i="21" l="1"/>
  <c r="AE172" i="21"/>
  <c r="W173" i="21"/>
  <c r="M20" i="14"/>
  <c r="M20" i="13"/>
  <c r="V19" i="13"/>
  <c r="Z19" i="13"/>
  <c r="X19" i="13"/>
  <c r="AB19" i="13"/>
  <c r="AD173" i="21"/>
  <c r="T19" i="13"/>
  <c r="AA173" i="21"/>
  <c r="N19" i="13"/>
  <c r="R19" i="13"/>
  <c r="T19" i="14"/>
  <c r="AC173" i="21"/>
  <c r="P19" i="13"/>
  <c r="N19" i="14"/>
  <c r="AB173" i="21"/>
  <c r="P19" i="14"/>
  <c r="R19" i="14"/>
  <c r="X19" i="14"/>
  <c r="V19" i="14"/>
  <c r="Z19" i="14"/>
  <c r="AF173" i="21" l="1"/>
  <c r="AE173" i="21"/>
  <c r="W174" i="21"/>
  <c r="M21" i="14"/>
  <c r="M21" i="13"/>
  <c r="N20" i="14"/>
  <c r="Z20" i="14"/>
  <c r="P20" i="13"/>
  <c r="R20" i="13"/>
  <c r="X20" i="13"/>
  <c r="AC174" i="21"/>
  <c r="AB174" i="21"/>
  <c r="R20" i="14"/>
  <c r="V20" i="13"/>
  <c r="T20" i="14"/>
  <c r="Z20" i="13"/>
  <c r="P20" i="14"/>
  <c r="AB20" i="13"/>
  <c r="X20" i="14"/>
  <c r="N20" i="13"/>
  <c r="AD174" i="21"/>
  <c r="T20" i="13"/>
  <c r="AA174" i="21"/>
  <c r="V20" i="14"/>
  <c r="AF174" i="21" l="1"/>
  <c r="AE174" i="21"/>
  <c r="W175" i="21"/>
  <c r="M22" i="14"/>
  <c r="M22" i="13"/>
  <c r="N21" i="13"/>
  <c r="V21" i="14"/>
  <c r="Z21" i="13"/>
  <c r="P21" i="14"/>
  <c r="Z21" i="14"/>
  <c r="N21" i="14"/>
  <c r="V21" i="13"/>
  <c r="R21" i="13"/>
  <c r="AB21" i="13"/>
  <c r="AD175" i="21"/>
  <c r="AB175" i="21"/>
  <c r="X21" i="13"/>
  <c r="R21" i="14"/>
  <c r="X21" i="14"/>
  <c r="AC175" i="21"/>
  <c r="T21" i="13"/>
  <c r="T21" i="14"/>
  <c r="AA175" i="21"/>
  <c r="P21" i="13"/>
  <c r="AF175" i="21" l="1"/>
  <c r="AE175" i="21"/>
  <c r="W176" i="21"/>
  <c r="M23" i="14"/>
  <c r="M23" i="13"/>
  <c r="R22" i="13"/>
  <c r="AB176" i="21"/>
  <c r="AA176" i="21"/>
  <c r="N22" i="14"/>
  <c r="AC176" i="21"/>
  <c r="V22" i="14"/>
  <c r="T22" i="13"/>
  <c r="AB22" i="13"/>
  <c r="T22" i="14"/>
  <c r="R22" i="14"/>
  <c r="P22" i="14"/>
  <c r="Z22" i="13"/>
  <c r="X22" i="14"/>
  <c r="V22" i="13"/>
  <c r="N22" i="13"/>
  <c r="Z22" i="14"/>
  <c r="P22" i="13"/>
  <c r="AD176" i="21"/>
  <c r="X22" i="13"/>
  <c r="AF176" i="21" l="1"/>
  <c r="AE176" i="21"/>
  <c r="M24" i="13"/>
  <c r="M24" i="14"/>
  <c r="N23" i="14"/>
  <c r="AB23" i="13"/>
  <c r="V23" i="13"/>
  <c r="T23" i="14"/>
  <c r="Z23" i="13"/>
  <c r="Z23" i="14"/>
  <c r="R23" i="14"/>
  <c r="X23" i="13"/>
  <c r="P23" i="13"/>
  <c r="R23" i="13"/>
  <c r="X23" i="14"/>
  <c r="P23" i="14"/>
  <c r="T23" i="13"/>
  <c r="N23" i="13"/>
  <c r="V23" i="14"/>
  <c r="M25" i="13" l="1"/>
  <c r="M25" i="14"/>
  <c r="AB24" i="13"/>
  <c r="R24" i="14"/>
  <c r="X24" i="13"/>
  <c r="N24" i="14"/>
  <c r="P24" i="13"/>
  <c r="N24" i="13"/>
  <c r="P24" i="14"/>
  <c r="T24" i="13"/>
  <c r="R24" i="13"/>
  <c r="V24" i="13"/>
  <c r="T24" i="14"/>
  <c r="X24" i="14"/>
  <c r="Z24" i="13"/>
  <c r="V24" i="14"/>
  <c r="Z24" i="14"/>
  <c r="M26" i="14" l="1"/>
  <c r="M26" i="13"/>
  <c r="N25" i="14"/>
  <c r="P25" i="13"/>
  <c r="R25" i="13"/>
  <c r="X25" i="14"/>
  <c r="P25" i="14"/>
  <c r="V25" i="13"/>
  <c r="X25" i="13"/>
  <c r="V25" i="14"/>
  <c r="AB25" i="13"/>
  <c r="R25" i="14"/>
  <c r="Z25" i="14"/>
  <c r="T25" i="14"/>
  <c r="N25" i="13"/>
  <c r="T25" i="13"/>
  <c r="Z25" i="13"/>
  <c r="M27" i="13" l="1"/>
  <c r="M27" i="14"/>
  <c r="V26" i="14"/>
  <c r="T26" i="14"/>
  <c r="R26" i="14"/>
  <c r="Z26" i="13"/>
  <c r="N26" i="13"/>
  <c r="AB26" i="13"/>
  <c r="P26" i="13"/>
  <c r="T26" i="13"/>
  <c r="X26" i="14"/>
  <c r="X26" i="13"/>
  <c r="V26" i="13"/>
  <c r="P26" i="14"/>
  <c r="R26" i="13"/>
  <c r="Z26" i="14"/>
  <c r="N26" i="14"/>
  <c r="M28" i="14" l="1"/>
  <c r="M28" i="13"/>
  <c r="N27" i="14"/>
  <c r="P27" i="13"/>
  <c r="Z27" i="13"/>
  <c r="T27" i="14"/>
  <c r="R27" i="14"/>
  <c r="V27" i="14"/>
  <c r="P27" i="14"/>
  <c r="R27" i="13"/>
  <c r="T27" i="13"/>
  <c r="N27" i="13"/>
  <c r="Z27" i="14"/>
  <c r="AB27" i="13"/>
  <c r="X27" i="13"/>
  <c r="X27" i="14"/>
  <c r="V27" i="13"/>
  <c r="M29" i="14" l="1"/>
  <c r="M29" i="13"/>
  <c r="P28" i="14"/>
  <c r="X28" i="14"/>
  <c r="Z28" i="14"/>
  <c r="V28" i="14"/>
  <c r="R28" i="13"/>
  <c r="N28" i="13"/>
  <c r="N28" i="14"/>
  <c r="P28" i="13"/>
  <c r="T28" i="14"/>
  <c r="V28" i="13"/>
  <c r="Z28" i="13"/>
  <c r="X28" i="13"/>
  <c r="AB28" i="13"/>
  <c r="T28" i="13"/>
  <c r="R28" i="14"/>
  <c r="M30" i="14" l="1"/>
  <c r="M30" i="13"/>
  <c r="T29" i="14"/>
  <c r="R29" i="14"/>
  <c r="P29" i="14"/>
  <c r="Z29" i="14"/>
  <c r="R29" i="13"/>
  <c r="Z29" i="13"/>
  <c r="T29" i="13"/>
  <c r="N29" i="13"/>
  <c r="N29" i="14"/>
  <c r="P29" i="13"/>
  <c r="V29" i="13"/>
  <c r="AB29" i="13"/>
  <c r="X29" i="13"/>
  <c r="X29" i="14"/>
  <c r="V29" i="14"/>
  <c r="M31" i="14" l="1"/>
  <c r="M31" i="13"/>
  <c r="N30" i="13"/>
  <c r="R30" i="13"/>
  <c r="Z30" i="13"/>
  <c r="P30" i="14"/>
  <c r="T30" i="14"/>
  <c r="R30" i="14"/>
  <c r="P30" i="13"/>
  <c r="X30" i="13"/>
  <c r="T30" i="13"/>
  <c r="Z30" i="14"/>
  <c r="N30" i="14"/>
  <c r="X30" i="14"/>
  <c r="V30" i="13"/>
  <c r="V30" i="14"/>
  <c r="AB30" i="13"/>
  <c r="M32" i="13" l="1"/>
  <c r="M32" i="14"/>
  <c r="AB31" i="13"/>
  <c r="X31" i="13"/>
  <c r="T31" i="13"/>
  <c r="Z31" i="13"/>
  <c r="V31" i="13"/>
  <c r="N31" i="14"/>
  <c r="P31" i="13"/>
  <c r="P31" i="14"/>
  <c r="R31" i="13"/>
  <c r="V31" i="14"/>
  <c r="X31" i="14"/>
  <c r="Z31" i="14"/>
  <c r="N31" i="13"/>
  <c r="T31" i="14"/>
  <c r="R31" i="14"/>
  <c r="M33" i="14" l="1"/>
  <c r="M33" i="13"/>
  <c r="Z32" i="14"/>
  <c r="R32" i="14"/>
  <c r="R32" i="13"/>
  <c r="P32" i="13"/>
  <c r="Z32" i="13"/>
  <c r="X32" i="14"/>
  <c r="V32" i="14"/>
  <c r="X32" i="13"/>
  <c r="N32" i="13"/>
  <c r="AB32" i="13"/>
  <c r="T32" i="14"/>
  <c r="V32" i="13"/>
  <c r="P32" i="14"/>
  <c r="N32" i="14"/>
  <c r="T32" i="13"/>
  <c r="M34" i="13" l="1"/>
  <c r="M34" i="14"/>
  <c r="V33" i="13"/>
  <c r="N33" i="14"/>
  <c r="P33" i="14"/>
  <c r="V33" i="14"/>
  <c r="X33" i="13"/>
  <c r="R33" i="13"/>
  <c r="P33" i="13"/>
  <c r="N33" i="13"/>
  <c r="Z33" i="13"/>
  <c r="Z33" i="14"/>
  <c r="T33" i="13"/>
  <c r="R33" i="14"/>
  <c r="X33" i="14"/>
  <c r="AB33" i="13"/>
  <c r="T33" i="14"/>
  <c r="M35" i="13" l="1"/>
  <c r="M35" i="14"/>
  <c r="R34" i="14"/>
  <c r="Z34" i="13"/>
  <c r="P34" i="13"/>
  <c r="AB34" i="13"/>
  <c r="Z34" i="14"/>
  <c r="V34" i="14"/>
  <c r="X34" i="14"/>
  <c r="N34" i="14"/>
  <c r="R34" i="13"/>
  <c r="P34" i="14"/>
  <c r="T34" i="14"/>
  <c r="V34" i="13"/>
  <c r="X34" i="13"/>
  <c r="T34" i="13"/>
  <c r="N34" i="13"/>
  <c r="M36" i="13" l="1"/>
  <c r="M36" i="14"/>
  <c r="T35" i="14"/>
  <c r="P35" i="14"/>
  <c r="T35" i="13"/>
  <c r="R35" i="13"/>
  <c r="R35" i="14"/>
  <c r="V35" i="14"/>
  <c r="X35" i="14"/>
  <c r="Z35" i="13"/>
  <c r="V35" i="13"/>
  <c r="P35" i="13"/>
  <c r="Z35" i="14"/>
  <c r="N35" i="13"/>
  <c r="N35" i="14"/>
  <c r="AB35" i="13"/>
  <c r="X35" i="13"/>
  <c r="M37" i="14" l="1"/>
  <c r="M37" i="13"/>
  <c r="T36" i="13"/>
  <c r="N36" i="14"/>
  <c r="P36" i="13"/>
  <c r="N36" i="13"/>
  <c r="R36" i="14"/>
  <c r="T36" i="14"/>
  <c r="Z36" i="13"/>
  <c r="AB36" i="13"/>
  <c r="Z36" i="14"/>
  <c r="V36" i="14"/>
  <c r="V36" i="13"/>
  <c r="X36" i="13"/>
  <c r="X36" i="14"/>
  <c r="R36" i="13"/>
  <c r="P36" i="14"/>
  <c r="M38" i="13" l="1"/>
  <c r="M38" i="14"/>
  <c r="T37" i="13"/>
  <c r="V37" i="14"/>
  <c r="R37" i="13"/>
  <c r="AB37" i="13"/>
  <c r="Z37" i="14"/>
  <c r="N37" i="14"/>
  <c r="R37" i="14"/>
  <c r="T37" i="14"/>
  <c r="P37" i="13"/>
  <c r="N37" i="13"/>
  <c r="X37" i="14"/>
  <c r="P37" i="14"/>
  <c r="X37" i="13"/>
  <c r="V37" i="13"/>
  <c r="Z37" i="13"/>
  <c r="M39" i="14" l="1"/>
  <c r="M39" i="13"/>
  <c r="X38" i="14"/>
  <c r="P38" i="13"/>
  <c r="Z38" i="13"/>
  <c r="V38" i="14"/>
  <c r="T38" i="13"/>
  <c r="AB38" i="13"/>
  <c r="X38" i="13"/>
  <c r="R38" i="14"/>
  <c r="T38" i="14"/>
  <c r="V38" i="13"/>
  <c r="R38" i="13"/>
  <c r="Z38" i="14"/>
  <c r="P38" i="14"/>
  <c r="N38" i="14"/>
  <c r="N38" i="13"/>
  <c r="M40" i="14" l="1"/>
  <c r="M40" i="13"/>
  <c r="X39" i="13"/>
  <c r="T39" i="14"/>
  <c r="R39" i="14"/>
  <c r="P39" i="14"/>
  <c r="X39" i="14"/>
  <c r="P39" i="13"/>
  <c r="N39" i="13"/>
  <c r="V39" i="13"/>
  <c r="Z39" i="13"/>
  <c r="Z39" i="14"/>
  <c r="AB39" i="13"/>
  <c r="N39" i="14"/>
  <c r="T39" i="13"/>
  <c r="R39" i="13"/>
  <c r="V39" i="14"/>
  <c r="M41" i="13" l="1"/>
  <c r="M41" i="14"/>
  <c r="X40" i="14"/>
  <c r="T40" i="14"/>
  <c r="V40" i="14"/>
  <c r="Z40" i="13"/>
  <c r="AB40" i="13"/>
  <c r="N40" i="14"/>
  <c r="P40" i="13"/>
  <c r="T40" i="13"/>
  <c r="R40" i="13"/>
  <c r="P40" i="14"/>
  <c r="X40" i="13"/>
  <c r="Z40" i="14"/>
  <c r="R40" i="14"/>
  <c r="V40" i="13"/>
  <c r="N40" i="13"/>
  <c r="M42" i="13" l="1"/>
  <c r="M42" i="14"/>
  <c r="T41" i="13"/>
  <c r="P41" i="14"/>
  <c r="Z41" i="14"/>
  <c r="T41" i="14"/>
  <c r="Z41" i="13"/>
  <c r="V41" i="13"/>
  <c r="R41" i="13"/>
  <c r="N41" i="14"/>
  <c r="V41" i="14"/>
  <c r="P41" i="13"/>
  <c r="N41" i="13"/>
  <c r="AB41" i="13"/>
  <c r="R41" i="14"/>
  <c r="X41" i="13"/>
  <c r="X41" i="14"/>
  <c r="M43" i="14" l="1"/>
  <c r="M43" i="13"/>
  <c r="N42" i="13"/>
  <c r="R42" i="14"/>
  <c r="R42" i="13"/>
  <c r="T42" i="13"/>
  <c r="P42" i="14"/>
  <c r="AB42" i="13"/>
  <c r="X42" i="13"/>
  <c r="V42" i="13"/>
  <c r="X42" i="14"/>
  <c r="T42" i="14"/>
  <c r="P42" i="13"/>
  <c r="V42" i="14"/>
  <c r="Z42" i="13"/>
  <c r="Z42" i="14"/>
  <c r="N42" i="14"/>
  <c r="M44" i="14" l="1"/>
  <c r="M44" i="13"/>
  <c r="Z43" i="13"/>
  <c r="T43" i="13"/>
  <c r="R43" i="14"/>
  <c r="V43" i="14"/>
  <c r="X43" i="14"/>
  <c r="X43" i="13"/>
  <c r="P43" i="14"/>
  <c r="N43" i="14"/>
  <c r="N43" i="13"/>
  <c r="Z43" i="14"/>
  <c r="P43" i="13"/>
  <c r="T43" i="14"/>
  <c r="V43" i="13"/>
  <c r="AB43" i="13"/>
  <c r="R43" i="13"/>
  <c r="M45" i="14" l="1"/>
  <c r="M45" i="13"/>
  <c r="V44" i="14"/>
  <c r="R44" i="13"/>
  <c r="Z44" i="14"/>
  <c r="T44" i="14"/>
  <c r="P44" i="14"/>
  <c r="X44" i="14"/>
  <c r="AB44" i="13"/>
  <c r="N44" i="14"/>
  <c r="X44" i="13"/>
  <c r="Z44" i="13"/>
  <c r="R44" i="14"/>
  <c r="T44" i="13"/>
  <c r="V44" i="13"/>
  <c r="P44" i="13"/>
  <c r="N44" i="13"/>
  <c r="M46" i="13" l="1"/>
  <c r="M46" i="14"/>
  <c r="V45" i="13"/>
  <c r="V45" i="14"/>
  <c r="N45" i="13"/>
  <c r="Z45" i="14"/>
  <c r="N45" i="14"/>
  <c r="AB45" i="13"/>
  <c r="X45" i="14"/>
  <c r="Z45" i="13"/>
  <c r="T45" i="13"/>
  <c r="R45" i="13"/>
  <c r="R45" i="14"/>
  <c r="P45" i="14"/>
  <c r="X45" i="13"/>
  <c r="P45" i="13"/>
  <c r="T45" i="14"/>
  <c r="M47" i="13" l="1"/>
  <c r="M47" i="14"/>
  <c r="P46" i="14"/>
  <c r="X46" i="13"/>
  <c r="R46" i="13"/>
  <c r="N46" i="13"/>
  <c r="N46" i="14"/>
  <c r="T46" i="13"/>
  <c r="T46" i="14"/>
  <c r="X46" i="14"/>
  <c r="AB46" i="13"/>
  <c r="Z46" i="14"/>
  <c r="V46" i="14"/>
  <c r="Z46" i="13"/>
  <c r="V46" i="13"/>
  <c r="P46" i="13"/>
  <c r="R46" i="14"/>
  <c r="M48" i="14" l="1"/>
  <c r="M48" i="13"/>
  <c r="N47" i="13"/>
  <c r="AB47" i="13"/>
  <c r="Z47" i="14"/>
  <c r="R47" i="13"/>
  <c r="P47" i="13"/>
  <c r="X47" i="13"/>
  <c r="Z47" i="13"/>
  <c r="T47" i="14"/>
  <c r="V47" i="14"/>
  <c r="T47" i="13"/>
  <c r="V47" i="13"/>
  <c r="P47" i="14"/>
  <c r="R47" i="14"/>
  <c r="N47" i="14"/>
  <c r="X47" i="14"/>
  <c r="M49" i="13" l="1"/>
  <c r="M49" i="14"/>
  <c r="AB48" i="13"/>
  <c r="P48" i="14"/>
  <c r="V48" i="13"/>
  <c r="Z48" i="13"/>
  <c r="X48" i="14"/>
  <c r="R48" i="13"/>
  <c r="T48" i="14"/>
  <c r="T48" i="13"/>
  <c r="N48" i="14"/>
  <c r="Z48" i="14"/>
  <c r="V48" i="14"/>
  <c r="P48" i="13"/>
  <c r="N48" i="13"/>
  <c r="R48" i="14"/>
  <c r="X48" i="13"/>
  <c r="M50" i="13" l="1"/>
  <c r="M50" i="14"/>
  <c r="R49" i="13"/>
  <c r="AB49" i="13"/>
  <c r="T49" i="14"/>
  <c r="X49" i="13"/>
  <c r="X49" i="14"/>
  <c r="N49" i="13"/>
  <c r="Z49" i="13"/>
  <c r="V49" i="14"/>
  <c r="P49" i="14"/>
  <c r="P49" i="13"/>
  <c r="N49" i="14"/>
  <c r="Z49" i="14"/>
  <c r="V49" i="13"/>
  <c r="R49" i="14"/>
  <c r="T49" i="13"/>
  <c r="M51" i="14" l="1"/>
  <c r="M51" i="13"/>
  <c r="Z50" i="14"/>
  <c r="R50" i="14"/>
  <c r="Z50" i="13"/>
  <c r="R50" i="13"/>
  <c r="X50" i="13"/>
  <c r="N50" i="14"/>
  <c r="T50" i="14"/>
  <c r="V50" i="14"/>
  <c r="V50" i="13"/>
  <c r="AB50" i="13"/>
  <c r="X50" i="14"/>
  <c r="P50" i="13"/>
  <c r="P50" i="14"/>
  <c r="T50" i="13"/>
  <c r="N50" i="13"/>
  <c r="M52" i="13" l="1"/>
  <c r="M52" i="14"/>
  <c r="Z51" i="14"/>
  <c r="X51" i="13"/>
  <c r="P51" i="14"/>
  <c r="AB51" i="13"/>
  <c r="X51" i="14"/>
  <c r="N51" i="14"/>
  <c r="T51" i="14"/>
  <c r="N51" i="13"/>
  <c r="R51" i="13"/>
  <c r="T51" i="13"/>
  <c r="R51" i="14"/>
  <c r="V51" i="14"/>
  <c r="V51" i="13"/>
  <c r="Z51" i="13"/>
  <c r="P51" i="13"/>
  <c r="M53" i="14" l="1"/>
  <c r="M53" i="13"/>
  <c r="X52" i="14"/>
  <c r="R52" i="14"/>
  <c r="N52" i="13"/>
  <c r="T52" i="14"/>
  <c r="X52" i="13"/>
  <c r="N52" i="14"/>
  <c r="R52" i="13"/>
  <c r="AB52" i="13"/>
  <c r="Z52" i="13"/>
  <c r="V52" i="13"/>
  <c r="Z52" i="14"/>
  <c r="P52" i="13"/>
  <c r="V52" i="14"/>
  <c r="P52" i="14"/>
  <c r="T52" i="13"/>
  <c r="M54" i="13" l="1"/>
  <c r="M54" i="14"/>
  <c r="T53" i="13"/>
  <c r="R53" i="13"/>
  <c r="N53" i="14"/>
  <c r="V53" i="14"/>
  <c r="AB53" i="13"/>
  <c r="P53" i="13"/>
  <c r="V53" i="13"/>
  <c r="X53" i="14"/>
  <c r="Z53" i="14"/>
  <c r="X53" i="13"/>
  <c r="N53" i="13"/>
  <c r="P53" i="14"/>
  <c r="T53" i="14"/>
  <c r="Z53" i="13"/>
  <c r="R53" i="14"/>
  <c r="M55" i="14" l="1"/>
  <c r="M55" i="13"/>
  <c r="V54" i="14"/>
  <c r="N54" i="14"/>
  <c r="AB54" i="13"/>
  <c r="P54" i="13"/>
  <c r="Z54" i="14"/>
  <c r="Z54" i="13"/>
  <c r="V54" i="13"/>
  <c r="X55" i="14"/>
  <c r="N55" i="13"/>
  <c r="T55" i="14"/>
  <c r="P54" i="14"/>
  <c r="R54" i="14"/>
  <c r="N55" i="14"/>
  <c r="AB55" i="13"/>
  <c r="T54" i="14"/>
  <c r="X54" i="14"/>
  <c r="N54" i="13"/>
  <c r="R54" i="13"/>
  <c r="T54" i="13"/>
  <c r="X54" i="13"/>
  <c r="M56" i="14" l="1"/>
  <c r="M56" i="13"/>
  <c r="P55" i="14"/>
  <c r="Z55" i="13"/>
  <c r="T55" i="13"/>
  <c r="V55" i="13"/>
  <c r="Z55" i="14"/>
  <c r="R55" i="13"/>
  <c r="X55" i="13"/>
  <c r="Z56" i="14"/>
  <c r="V55" i="14"/>
  <c r="Z56" i="13"/>
  <c r="P55" i="13"/>
  <c r="R56" i="14"/>
  <c r="N56" i="14"/>
  <c r="R55" i="14"/>
  <c r="M57" i="14" l="1"/>
  <c r="M57" i="13"/>
  <c r="X57" i="13"/>
  <c r="P56" i="13"/>
  <c r="V56" i="14"/>
  <c r="N56" i="13"/>
  <c r="V56" i="13"/>
  <c r="X56" i="13"/>
  <c r="AB56" i="13"/>
  <c r="X57" i="14"/>
  <c r="R56" i="13"/>
  <c r="T56" i="13"/>
  <c r="V57" i="14"/>
  <c r="P56" i="14"/>
  <c r="X56" i="14"/>
  <c r="T56" i="14"/>
  <c r="M58" i="14" l="1"/>
  <c r="M58" i="13"/>
  <c r="Z57" i="13"/>
  <c r="P57" i="13"/>
  <c r="R57" i="13"/>
  <c r="T57" i="14"/>
  <c r="T58" i="14"/>
  <c r="X58" i="13"/>
  <c r="AB57" i="13"/>
  <c r="R58" i="14"/>
  <c r="T57" i="13"/>
  <c r="T58" i="13"/>
  <c r="Z58" i="13"/>
  <c r="N57" i="13"/>
  <c r="P58" i="13"/>
  <c r="N58" i="14"/>
  <c r="V58" i="13"/>
  <c r="P57" i="14"/>
  <c r="N57" i="14"/>
  <c r="Z58" i="14"/>
  <c r="Z57" i="14"/>
  <c r="R58" i="13"/>
  <c r="N58" i="13"/>
  <c r="R57" i="14"/>
  <c r="V57" i="13"/>
  <c r="M59" i="13" l="1"/>
  <c r="M59" i="14"/>
  <c r="P58" i="14"/>
  <c r="X59" i="13"/>
  <c r="N59" i="13"/>
  <c r="V58" i="14"/>
  <c r="X58" i="14"/>
  <c r="AB58" i="13"/>
  <c r="X59" i="14"/>
  <c r="Z59" i="14"/>
  <c r="M60" i="13" l="1"/>
  <c r="M60" i="14"/>
  <c r="V60" i="13"/>
  <c r="V59" i="13"/>
  <c r="P59" i="13"/>
  <c r="Z59" i="13"/>
  <c r="T59" i="14"/>
  <c r="R59" i="13"/>
  <c r="P59" i="14"/>
  <c r="T60" i="14"/>
  <c r="V59" i="14"/>
  <c r="AB59" i="13"/>
  <c r="T59" i="13"/>
  <c r="R59" i="14"/>
  <c r="N59" i="14"/>
  <c r="M61" i="14" l="1"/>
  <c r="M61" i="13"/>
  <c r="Z60" i="13"/>
  <c r="N60" i="13"/>
  <c r="R60" i="14"/>
  <c r="V60" i="14"/>
  <c r="T60" i="13"/>
  <c r="Z60" i="14"/>
  <c r="X60" i="14"/>
  <c r="P60" i="14"/>
  <c r="N60" i="14"/>
  <c r="R60" i="13"/>
  <c r="AB60" i="13"/>
  <c r="X60" i="13"/>
  <c r="P60" i="13"/>
  <c r="T61" i="14"/>
  <c r="R61" i="13"/>
  <c r="M62" i="14" l="1"/>
  <c r="M62" i="13"/>
  <c r="V62" i="14"/>
  <c r="P62" i="13"/>
  <c r="X61" i="13"/>
  <c r="AB61" i="13"/>
  <c r="N61" i="14"/>
  <c r="R62" i="14"/>
  <c r="P61" i="14"/>
  <c r="V62" i="13"/>
  <c r="T62" i="13"/>
  <c r="T62" i="14"/>
  <c r="R61" i="14"/>
  <c r="Z62" i="13"/>
  <c r="X62" i="14"/>
  <c r="N61" i="13"/>
  <c r="Z61" i="13"/>
  <c r="X61" i="14"/>
  <c r="Z61" i="14"/>
  <c r="P61" i="13"/>
  <c r="V61" i="13"/>
  <c r="T61" i="13"/>
  <c r="V61" i="14"/>
  <c r="M63" i="14" l="1"/>
  <c r="M63" i="13"/>
  <c r="Z62" i="14"/>
  <c r="N63" i="13"/>
  <c r="R62" i="13"/>
  <c r="R63" i="13"/>
  <c r="T63" i="14"/>
  <c r="X62" i="13"/>
  <c r="T63" i="13"/>
  <c r="Z63" i="13"/>
  <c r="AB62" i="13"/>
  <c r="R63" i="14"/>
  <c r="P62" i="14"/>
  <c r="X63" i="13"/>
  <c r="N62" i="13"/>
  <c r="N62" i="14"/>
  <c r="M64" i="13" l="1"/>
  <c r="M64" i="14"/>
  <c r="X63" i="14"/>
  <c r="N63" i="14"/>
  <c r="P63" i="14"/>
  <c r="R64" i="13"/>
  <c r="X64" i="13"/>
  <c r="V63" i="14"/>
  <c r="AB63" i="13"/>
  <c r="Z63" i="14"/>
  <c r="P63" i="13"/>
  <c r="V63" i="13"/>
  <c r="X64" i="14"/>
  <c r="M65" i="13" l="1"/>
  <c r="M65" i="14"/>
  <c r="P64" i="13"/>
  <c r="V64" i="14"/>
  <c r="T64" i="13"/>
  <c r="V64" i="13"/>
  <c r="V65" i="14"/>
  <c r="P64" i="14"/>
  <c r="N64" i="14"/>
  <c r="Z64" i="14"/>
  <c r="R64" i="14"/>
  <c r="X65" i="13"/>
  <c r="AB64" i="13"/>
  <c r="N64" i="13"/>
  <c r="T65" i="13"/>
  <c r="Z64" i="13"/>
  <c r="Z65" i="13"/>
  <c r="T64" i="14"/>
  <c r="M66" i="13" l="1"/>
  <c r="M66" i="14"/>
  <c r="R65" i="13"/>
  <c r="X65" i="14"/>
  <c r="P65" i="14"/>
  <c r="AB65" i="13"/>
  <c r="N65" i="14"/>
  <c r="P66" i="14"/>
  <c r="R65" i="14"/>
  <c r="T66" i="14"/>
  <c r="T65" i="14"/>
  <c r="V66" i="13"/>
  <c r="N65" i="13"/>
  <c r="T66" i="13"/>
  <c r="P65" i="13"/>
  <c r="V66" i="14"/>
  <c r="Z65" i="14"/>
  <c r="V65" i="13"/>
  <c r="Z66" i="14"/>
  <c r="M67" i="13" l="1"/>
  <c r="M67" i="14"/>
  <c r="R66" i="13"/>
  <c r="Z66" i="13"/>
  <c r="V67" i="13"/>
  <c r="X67" i="13"/>
  <c r="P66" i="13"/>
  <c r="V67" i="14"/>
  <c r="X66" i="14"/>
  <c r="N66" i="14"/>
  <c r="Z67" i="13"/>
  <c r="N67" i="13"/>
  <c r="R66" i="14"/>
  <c r="X66" i="13"/>
  <c r="N66" i="13"/>
  <c r="AB66" i="13"/>
  <c r="M68" i="13" l="1"/>
  <c r="M68" i="14"/>
  <c r="T68" i="14"/>
  <c r="T67" i="13"/>
  <c r="N67" i="14"/>
  <c r="AB67" i="13"/>
  <c r="N68" i="14"/>
  <c r="T67" i="14"/>
  <c r="Z67" i="14"/>
  <c r="Z68" i="13"/>
  <c r="R67" i="13"/>
  <c r="X67" i="14"/>
  <c r="R67" i="14"/>
  <c r="P67" i="13"/>
  <c r="P67" i="14"/>
  <c r="M69" i="13" l="1"/>
  <c r="M69" i="14"/>
  <c r="N68" i="13"/>
  <c r="Z68" i="14"/>
  <c r="P68" i="14"/>
  <c r="R68" i="13"/>
  <c r="T68" i="13"/>
  <c r="X69" i="13"/>
  <c r="AB68" i="13"/>
  <c r="P68" i="13"/>
  <c r="P69" i="14"/>
  <c r="V68" i="13"/>
  <c r="N69" i="14"/>
  <c r="X68" i="14"/>
  <c r="X68" i="13"/>
  <c r="R68" i="14"/>
  <c r="X69" i="14"/>
  <c r="V68" i="14"/>
  <c r="M70" i="14" l="1"/>
  <c r="M70" i="13"/>
  <c r="T70" i="13"/>
  <c r="AB69" i="13"/>
  <c r="T69" i="13"/>
  <c r="V69" i="14"/>
  <c r="Z69" i="14"/>
  <c r="R69" i="14"/>
  <c r="P69" i="13"/>
  <c r="P70" i="14"/>
  <c r="Z70" i="14"/>
  <c r="N69" i="13"/>
  <c r="Z69" i="13"/>
  <c r="R69" i="13"/>
  <c r="T69" i="14"/>
  <c r="V69" i="13"/>
  <c r="M71" i="14" l="1"/>
  <c r="M71" i="13"/>
  <c r="V71" i="14"/>
  <c r="X71" i="14"/>
  <c r="V70" i="14"/>
  <c r="R70" i="14"/>
  <c r="T70" i="14"/>
  <c r="N70" i="14"/>
  <c r="P71" i="13"/>
  <c r="V70" i="13"/>
  <c r="X70" i="14"/>
  <c r="N70" i="13"/>
  <c r="R70" i="13"/>
  <c r="AB70" i="13"/>
  <c r="Z70" i="13"/>
  <c r="X70" i="13"/>
  <c r="P70" i="13"/>
  <c r="M72" i="14" l="1"/>
  <c r="M72" i="13"/>
  <c r="V71" i="13"/>
  <c r="R71" i="14"/>
  <c r="AB71" i="13"/>
  <c r="R72" i="14"/>
  <c r="R72" i="13"/>
  <c r="X71" i="13"/>
  <c r="P72" i="14"/>
  <c r="Z72" i="14"/>
  <c r="T72" i="13"/>
  <c r="V72" i="14"/>
  <c r="X72" i="14"/>
  <c r="T71" i="14"/>
  <c r="Z72" i="13"/>
  <c r="Z71" i="14"/>
  <c r="T72" i="14"/>
  <c r="X72" i="13"/>
  <c r="N71" i="14"/>
  <c r="P71" i="14"/>
  <c r="N71" i="13"/>
  <c r="T71" i="13"/>
  <c r="AB72" i="13"/>
  <c r="Z71" i="13"/>
  <c r="N72" i="14"/>
  <c r="R71" i="13"/>
  <c r="M73" i="14" l="1"/>
  <c r="M73" i="13"/>
  <c r="N72" i="13"/>
  <c r="T73" i="14"/>
  <c r="P73" i="14"/>
  <c r="P72" i="13"/>
  <c r="N73" i="13"/>
  <c r="R73" i="13"/>
  <c r="AB73" i="13"/>
  <c r="N73" i="14"/>
  <c r="V72" i="13"/>
  <c r="Z73" i="14"/>
  <c r="M74" i="14" l="1"/>
  <c r="M74" i="13"/>
  <c r="Z73" i="13"/>
  <c r="X73" i="13"/>
  <c r="X74" i="14"/>
  <c r="P73" i="13"/>
  <c r="R74" i="13"/>
  <c r="T73" i="13"/>
  <c r="R73" i="14"/>
  <c r="T74" i="14"/>
  <c r="V74" i="13"/>
  <c r="V73" i="14"/>
  <c r="Z74" i="13"/>
  <c r="P74" i="13"/>
  <c r="X73" i="14"/>
  <c r="V73" i="13"/>
  <c r="M75" i="13" l="1"/>
  <c r="M75" i="14"/>
  <c r="P75" i="14"/>
  <c r="Z74" i="14"/>
  <c r="X74" i="13"/>
  <c r="R74" i="14"/>
  <c r="R75" i="14"/>
  <c r="AB74" i="13"/>
  <c r="N74" i="13"/>
  <c r="P74" i="14"/>
  <c r="V74" i="14"/>
  <c r="X75" i="13"/>
  <c r="N74" i="14"/>
  <c r="T74" i="13"/>
  <c r="M76" i="13" l="1"/>
  <c r="M76" i="14"/>
  <c r="P76" i="13"/>
  <c r="Z75" i="14"/>
  <c r="N75" i="13"/>
  <c r="V75" i="13"/>
  <c r="R75" i="13"/>
  <c r="V76" i="13"/>
  <c r="N75" i="14"/>
  <c r="Z76" i="14"/>
  <c r="V75" i="14"/>
  <c r="X75" i="14"/>
  <c r="P75" i="13"/>
  <c r="T75" i="14"/>
  <c r="T75" i="13"/>
  <c r="Z75" i="13"/>
  <c r="AB75" i="13"/>
  <c r="M77" i="13" l="1"/>
  <c r="M77" i="14"/>
  <c r="T77" i="13"/>
  <c r="R76" i="13"/>
  <c r="N76" i="13"/>
  <c r="P77" i="13"/>
  <c r="P76" i="14"/>
  <c r="X76" i="13"/>
  <c r="R77" i="13"/>
  <c r="AB76" i="13"/>
  <c r="T77" i="14"/>
  <c r="V76" i="14"/>
  <c r="X77" i="13"/>
  <c r="R76" i="14"/>
  <c r="N77" i="13"/>
  <c r="T76" i="14"/>
  <c r="N76" i="14"/>
  <c r="T76" i="13"/>
  <c r="Z76" i="13"/>
  <c r="X76" i="14"/>
  <c r="M78" i="14" l="1"/>
  <c r="M78" i="13"/>
  <c r="P77" i="14"/>
  <c r="R78" i="14"/>
  <c r="V77" i="14"/>
  <c r="AB77" i="13"/>
  <c r="Z77" i="14"/>
  <c r="R77" i="14"/>
  <c r="X77" i="14"/>
  <c r="X78" i="14"/>
  <c r="AB78" i="13"/>
  <c r="Z77" i="13"/>
  <c r="V77" i="13"/>
  <c r="N77" i="14"/>
  <c r="M79" i="14" l="1"/>
  <c r="M79" i="13"/>
  <c r="V78" i="13"/>
  <c r="AB79" i="13"/>
  <c r="Z78" i="14"/>
  <c r="N79" i="14"/>
  <c r="T79" i="13"/>
  <c r="N78" i="14"/>
  <c r="R79" i="14"/>
  <c r="P79" i="13"/>
  <c r="N79" i="13"/>
  <c r="V79" i="13"/>
  <c r="V78" i="14"/>
  <c r="T78" i="13"/>
  <c r="T78" i="14"/>
  <c r="T79" i="14"/>
  <c r="P79" i="14"/>
  <c r="R78" i="13"/>
  <c r="X78" i="13"/>
  <c r="Z78" i="13"/>
  <c r="Z79" i="13"/>
  <c r="X79" i="13"/>
  <c r="R79" i="13"/>
  <c r="P78" i="13"/>
  <c r="V79" i="14"/>
  <c r="N78" i="13"/>
  <c r="P78" i="14"/>
  <c r="Z79" i="14"/>
  <c r="M80" i="14" l="1"/>
  <c r="M80" i="13"/>
  <c r="T80" i="14"/>
  <c r="Z80" i="13"/>
  <c r="N80" i="14"/>
  <c r="X79" i="14"/>
  <c r="V80" i="14"/>
  <c r="P80" i="14"/>
  <c r="M81" i="14" l="1"/>
  <c r="M81" i="13"/>
  <c r="R80" i="14"/>
  <c r="V80" i="13"/>
  <c r="T80" i="13"/>
  <c r="X81" i="14"/>
  <c r="N81" i="14"/>
  <c r="X80" i="13"/>
  <c r="P81" i="13"/>
  <c r="P81" i="14"/>
  <c r="X80" i="14"/>
  <c r="Z80" i="14"/>
  <c r="P80" i="13"/>
  <c r="R81" i="14"/>
  <c r="T81" i="13"/>
  <c r="AB81" i="13"/>
  <c r="V81" i="14"/>
  <c r="Z81" i="13"/>
  <c r="R80" i="13"/>
  <c r="N80" i="13"/>
  <c r="AB80" i="13"/>
  <c r="M82" i="13" l="1"/>
  <c r="M82" i="14"/>
  <c r="N82" i="14"/>
  <c r="X82" i="13"/>
  <c r="Z81" i="14"/>
  <c r="P82" i="13"/>
  <c r="Z82" i="13"/>
  <c r="P82" i="14"/>
  <c r="X81" i="13"/>
  <c r="T81" i="14"/>
  <c r="N81" i="13"/>
  <c r="Z82" i="14"/>
  <c r="AB82" i="13"/>
  <c r="V81" i="13"/>
  <c r="V82" i="13"/>
  <c r="R81" i="13"/>
  <c r="M83" i="14" l="1"/>
  <c r="M83" i="13"/>
  <c r="R82" i="14"/>
  <c r="T82" i="14"/>
  <c r="R82" i="13"/>
  <c r="V83" i="13"/>
  <c r="X83" i="14"/>
  <c r="X82" i="14"/>
  <c r="T82" i="13"/>
  <c r="R83" i="13"/>
  <c r="R83" i="14"/>
  <c r="V82" i="14"/>
  <c r="N82" i="13"/>
  <c r="M84" i="14" l="1"/>
  <c r="M84" i="13"/>
  <c r="N83" i="13"/>
  <c r="R84" i="13"/>
  <c r="X84" i="14"/>
  <c r="N84" i="14"/>
  <c r="X84" i="13"/>
  <c r="N83" i="14"/>
  <c r="Z84" i="13"/>
  <c r="X83" i="13"/>
  <c r="Z83" i="14"/>
  <c r="R84" i="14"/>
  <c r="Z83" i="13"/>
  <c r="P84" i="13"/>
  <c r="T84" i="14"/>
  <c r="P83" i="14"/>
  <c r="Z84" i="14"/>
  <c r="V83" i="14"/>
  <c r="V84" i="14"/>
  <c r="N84" i="13"/>
  <c r="P83" i="13"/>
  <c r="AB84" i="13"/>
  <c r="T83" i="14"/>
  <c r="AB83" i="13"/>
  <c r="T83" i="13"/>
  <c r="P84" i="14"/>
  <c r="M85" i="14" l="1"/>
  <c r="M85" i="13"/>
  <c r="R85" i="13"/>
  <c r="R85" i="14"/>
  <c r="V85" i="13"/>
  <c r="N85" i="13"/>
  <c r="P85" i="14"/>
  <c r="AB85" i="13"/>
  <c r="V84" i="13"/>
  <c r="T84" i="13"/>
  <c r="M86" i="14" l="1"/>
  <c r="M86" i="13"/>
  <c r="Z85" i="13"/>
  <c r="V86" i="14"/>
  <c r="Z85" i="14"/>
  <c r="P86" i="14"/>
  <c r="T85" i="13"/>
  <c r="T85" i="14"/>
  <c r="N85" i="14"/>
  <c r="X85" i="13"/>
  <c r="V85" i="14"/>
  <c r="N86" i="14"/>
  <c r="X86" i="13"/>
  <c r="P85" i="13"/>
  <c r="V86" i="13"/>
  <c r="X85" i="14"/>
  <c r="R86" i="14"/>
  <c r="M87" i="14" l="1"/>
  <c r="M87" i="13"/>
  <c r="X87" i="13"/>
  <c r="T86" i="13"/>
  <c r="T87" i="13"/>
  <c r="Z86" i="14"/>
  <c r="R86" i="13"/>
  <c r="Z86" i="13"/>
  <c r="T86" i="14"/>
  <c r="N87" i="14"/>
  <c r="T87" i="14"/>
  <c r="P86" i="13"/>
  <c r="AB86" i="13"/>
  <c r="X86" i="14"/>
  <c r="P87" i="13"/>
  <c r="N86" i="13"/>
  <c r="V87" i="13"/>
  <c r="N87" i="13"/>
  <c r="M88" i="13" l="1"/>
  <c r="M88" i="14"/>
  <c r="Z88" i="14"/>
  <c r="R87" i="13"/>
  <c r="T88" i="13"/>
  <c r="Z87" i="14"/>
  <c r="V87" i="14"/>
  <c r="R87" i="14"/>
  <c r="P87" i="14"/>
  <c r="Z87" i="13"/>
  <c r="X88" i="14"/>
  <c r="X87" i="14"/>
  <c r="AB87" i="13"/>
  <c r="M89" i="14" l="1"/>
  <c r="M89" i="13"/>
  <c r="N88" i="13"/>
  <c r="N88" i="14"/>
  <c r="AB88" i="13"/>
  <c r="X88" i="13"/>
  <c r="T88" i="14"/>
  <c r="R88" i="13"/>
  <c r="R88" i="14"/>
  <c r="X89" i="14"/>
  <c r="N89" i="13"/>
  <c r="V88" i="13"/>
  <c r="P88" i="14"/>
  <c r="V88" i="14"/>
  <c r="Z88" i="13"/>
  <c r="X89" i="13"/>
  <c r="P88" i="13"/>
  <c r="Z89" i="13"/>
  <c r="N89" i="14"/>
  <c r="M90" i="13" l="1"/>
  <c r="M90" i="14"/>
  <c r="Z89" i="14"/>
  <c r="T89" i="13"/>
  <c r="R89" i="14"/>
  <c r="P89" i="14"/>
  <c r="V89" i="14"/>
  <c r="R89" i="13"/>
  <c r="X90" i="13"/>
  <c r="V89" i="13"/>
  <c r="AB89" i="13"/>
  <c r="N90" i="13"/>
  <c r="N90" i="14"/>
  <c r="P89" i="13"/>
  <c r="T89" i="14"/>
  <c r="M91" i="14" l="1"/>
  <c r="M91" i="13"/>
  <c r="AB91" i="13"/>
  <c r="P90" i="14"/>
  <c r="V90" i="13"/>
  <c r="N91" i="14"/>
  <c r="R91" i="14"/>
  <c r="T90" i="13"/>
  <c r="P90" i="13"/>
  <c r="P91" i="14"/>
  <c r="Z90" i="13"/>
  <c r="X90" i="14"/>
  <c r="R90" i="13"/>
  <c r="Z91" i="14"/>
  <c r="R91" i="13"/>
  <c r="Z90" i="14"/>
  <c r="T90" i="14"/>
  <c r="V90" i="14"/>
  <c r="V91" i="14"/>
  <c r="P91" i="13"/>
  <c r="X91" i="14"/>
  <c r="R90" i="14"/>
  <c r="Z91" i="13"/>
  <c r="AB90" i="13"/>
  <c r="M92" i="14" l="1"/>
  <c r="M92" i="13"/>
  <c r="R92" i="14"/>
  <c r="T91" i="13"/>
  <c r="X91" i="13"/>
  <c r="N91" i="13"/>
  <c r="T91" i="14"/>
  <c r="X92" i="13"/>
  <c r="V91" i="13"/>
  <c r="N92" i="13"/>
  <c r="M93" i="13" l="1"/>
  <c r="M93" i="14"/>
  <c r="Z92" i="13"/>
  <c r="Z93" i="14"/>
  <c r="T93" i="13"/>
  <c r="T92" i="13"/>
  <c r="P92" i="14"/>
  <c r="P92" i="13"/>
  <c r="V92" i="14"/>
  <c r="V92" i="13"/>
  <c r="Z92" i="14"/>
  <c r="AB92" i="13"/>
  <c r="T92" i="14"/>
  <c r="X92" i="14"/>
  <c r="R92" i="13"/>
  <c r="N92" i="14"/>
  <c r="P93" i="13"/>
  <c r="M94" i="14" l="1"/>
  <c r="M94" i="13"/>
  <c r="V93" i="14"/>
  <c r="AB93" i="13"/>
  <c r="V94" i="14"/>
  <c r="R94" i="14"/>
  <c r="R93" i="13"/>
  <c r="R93" i="14"/>
  <c r="V93" i="13"/>
  <c r="N93" i="14"/>
  <c r="V94" i="13"/>
  <c r="N93" i="13"/>
  <c r="X93" i="14"/>
  <c r="X93" i="13"/>
  <c r="P93" i="14"/>
  <c r="Z93" i="13"/>
  <c r="T93" i="14"/>
  <c r="M95" i="14" l="1"/>
  <c r="M95" i="13"/>
  <c r="Z94" i="14"/>
  <c r="P94" i="14"/>
  <c r="R94" i="13"/>
  <c r="Z94" i="13"/>
  <c r="T94" i="14"/>
  <c r="N94" i="14"/>
  <c r="T95" i="13"/>
  <c r="N94" i="13"/>
  <c r="X94" i="13"/>
  <c r="X94" i="14"/>
  <c r="P95" i="13"/>
  <c r="P94" i="13"/>
  <c r="X95" i="14"/>
  <c r="N95" i="13"/>
  <c r="T94" i="13"/>
  <c r="R95" i="13"/>
  <c r="Z95" i="14"/>
  <c r="AB94" i="13"/>
  <c r="M96" i="14" l="1"/>
  <c r="M96" i="13"/>
  <c r="P96" i="14"/>
  <c r="AB95" i="13"/>
  <c r="V95" i="13"/>
  <c r="R95" i="14"/>
  <c r="N95" i="14"/>
  <c r="X96" i="13"/>
  <c r="N96" i="14"/>
  <c r="Z95" i="13"/>
  <c r="X96" i="14"/>
  <c r="P95" i="14"/>
  <c r="V95" i="14"/>
  <c r="Z96" i="14"/>
  <c r="T95" i="14"/>
  <c r="R96" i="14"/>
  <c r="T96" i="13"/>
  <c r="X95" i="13"/>
  <c r="M97" i="14" l="1"/>
  <c r="M97" i="13"/>
  <c r="AB96" i="13"/>
  <c r="V96" i="14"/>
  <c r="Z96" i="13"/>
  <c r="V97" i="14"/>
  <c r="P97" i="13"/>
  <c r="R96" i="13"/>
  <c r="V96" i="13"/>
  <c r="P96" i="13"/>
  <c r="T96" i="14"/>
  <c r="R97" i="13"/>
  <c r="N96" i="13"/>
  <c r="M98" i="14" l="1"/>
  <c r="M98" i="13"/>
  <c r="T98" i="14"/>
  <c r="Z98" i="13"/>
  <c r="N97" i="13"/>
  <c r="T97" i="13"/>
  <c r="Z97" i="13"/>
  <c r="AB97" i="13"/>
  <c r="X97" i="13"/>
  <c r="R97" i="14"/>
  <c r="X97" i="14"/>
  <c r="Z97" i="14"/>
  <c r="T97" i="14"/>
  <c r="V97" i="13"/>
  <c r="P97" i="14"/>
  <c r="N97" i="14"/>
  <c r="M99" i="14" l="1"/>
  <c r="M99" i="13"/>
  <c r="Z98" i="14"/>
  <c r="V99" i="14"/>
  <c r="R99" i="13"/>
  <c r="N98" i="14"/>
  <c r="P98" i="14"/>
  <c r="P99" i="14"/>
  <c r="N98" i="13"/>
  <c r="P98" i="13"/>
  <c r="V98" i="13"/>
  <c r="V98" i="14"/>
  <c r="AB99" i="13"/>
  <c r="T98" i="13"/>
  <c r="X98" i="14"/>
  <c r="AB98" i="13"/>
  <c r="R98" i="14"/>
  <c r="R98" i="13"/>
  <c r="X98" i="13"/>
  <c r="M100" i="13" l="1"/>
  <c r="M100" i="14"/>
  <c r="T100" i="14"/>
  <c r="Z99" i="13"/>
  <c r="Z100" i="13"/>
  <c r="T99" i="13"/>
  <c r="P100" i="13"/>
  <c r="P99" i="13"/>
  <c r="V99" i="13"/>
  <c r="R99" i="14"/>
  <c r="N99" i="14"/>
  <c r="R100" i="13"/>
  <c r="X99" i="13"/>
  <c r="T99" i="14"/>
  <c r="Z99" i="14"/>
  <c r="N99" i="13"/>
  <c r="X99" i="14"/>
  <c r="X100" i="14"/>
  <c r="M101" i="14" l="1"/>
  <c r="M101" i="13"/>
  <c r="X100" i="13"/>
  <c r="T100" i="13"/>
  <c r="N100" i="14"/>
  <c r="V100" i="14"/>
  <c r="R100" i="14"/>
  <c r="P101" i="13"/>
  <c r="V100" i="13"/>
  <c r="N100" i="13"/>
  <c r="AB100" i="13"/>
  <c r="Z100" i="14"/>
  <c r="R101" i="14"/>
  <c r="P100" i="14"/>
  <c r="M102" i="13" l="1"/>
  <c r="M102" i="14"/>
  <c r="Z101" i="13"/>
  <c r="AB101" i="13"/>
  <c r="R101" i="13"/>
  <c r="X102" i="13"/>
  <c r="T101" i="14"/>
  <c r="N101" i="13"/>
  <c r="X101" i="14"/>
  <c r="Z102" i="14"/>
  <c r="R102" i="13"/>
  <c r="V102" i="13"/>
  <c r="N101" i="14"/>
  <c r="V101" i="14"/>
  <c r="X101" i="13"/>
  <c r="V101" i="13"/>
  <c r="T101" i="13"/>
  <c r="Z101" i="14"/>
  <c r="P101" i="14"/>
  <c r="M103" i="14" l="1"/>
  <c r="M103" i="13"/>
  <c r="T102" i="14"/>
  <c r="Z102" i="13"/>
  <c r="R102" i="14"/>
  <c r="T102" i="13"/>
  <c r="V103" i="14"/>
  <c r="X102" i="14"/>
  <c r="AB102" i="13"/>
  <c r="V102" i="14"/>
  <c r="T103" i="13"/>
  <c r="P103" i="13"/>
  <c r="P102" i="13"/>
  <c r="R103" i="13"/>
  <c r="P102" i="14"/>
  <c r="N103" i="13"/>
  <c r="X103" i="13"/>
  <c r="V103" i="13"/>
  <c r="AB103" i="13"/>
  <c r="N102" i="14"/>
  <c r="N102" i="13"/>
  <c r="M104" i="14" l="1"/>
  <c r="M104" i="13"/>
  <c r="R103" i="14"/>
  <c r="T103" i="14"/>
  <c r="X103" i="14"/>
  <c r="V104" i="13"/>
  <c r="N104" i="13"/>
  <c r="P104" i="14"/>
  <c r="N103" i="14"/>
  <c r="Z103" i="14"/>
  <c r="Z103" i="13"/>
  <c r="N104" i="14"/>
  <c r="P103" i="14"/>
  <c r="P104" i="13"/>
  <c r="AB104" i="13"/>
  <c r="V104" i="14"/>
  <c r="M105" i="14" l="1"/>
  <c r="M105" i="13"/>
  <c r="T104" i="13"/>
  <c r="T104" i="14"/>
  <c r="R104" i="14"/>
  <c r="P105" i="13"/>
  <c r="R104" i="13"/>
  <c r="X104" i="13"/>
  <c r="V105" i="14"/>
  <c r="Z104" i="13"/>
  <c r="Z104" i="14"/>
  <c r="X104" i="14"/>
  <c r="Q104" i="13" l="1"/>
  <c r="Q103" i="13" s="1"/>
  <c r="Q102" i="13" s="1"/>
  <c r="Q101" i="13" s="1"/>
  <c r="Q100" i="13" s="1"/>
  <c r="Q99" i="13" s="1"/>
  <c r="Q98" i="13" s="1"/>
  <c r="Q97" i="13" s="1"/>
  <c r="Q96" i="13" s="1"/>
  <c r="Q95" i="13" s="1"/>
  <c r="Q94" i="13" s="1"/>
  <c r="Q93" i="13" s="1"/>
  <c r="Q92" i="13" s="1"/>
  <c r="Q91" i="13" s="1"/>
  <c r="Q90" i="13" s="1"/>
  <c r="Q89" i="13" s="1"/>
  <c r="Q88" i="13" s="1"/>
  <c r="Q87" i="13" s="1"/>
  <c r="Q86" i="13" s="1"/>
  <c r="Q85" i="13" s="1"/>
  <c r="Q84" i="13" s="1"/>
  <c r="Q83" i="13" s="1"/>
  <c r="Q82" i="13" s="1"/>
  <c r="Q81" i="13" s="1"/>
  <c r="Q80" i="13" s="1"/>
  <c r="Q79" i="13" s="1"/>
  <c r="Q78" i="13" s="1"/>
  <c r="Q77" i="13" s="1"/>
  <c r="Q76" i="13" s="1"/>
  <c r="Q75" i="13" s="1"/>
  <c r="Q74" i="13" s="1"/>
  <c r="Q73" i="13" s="1"/>
  <c r="Q72" i="13" s="1"/>
  <c r="Q71" i="13" s="1"/>
  <c r="Q70" i="13" s="1"/>
  <c r="Q69" i="13" s="1"/>
  <c r="Q68" i="13" s="1"/>
  <c r="Q67" i="13" s="1"/>
  <c r="Q66" i="13" s="1"/>
  <c r="Q65" i="13" s="1"/>
  <c r="Q64" i="13" s="1"/>
  <c r="Q63" i="13" s="1"/>
  <c r="Q62" i="13" s="1"/>
  <c r="Q61" i="13" s="1"/>
  <c r="Q60" i="13" s="1"/>
  <c r="Q59" i="13" s="1"/>
  <c r="Q58" i="13" s="1"/>
  <c r="Q57" i="13" s="1"/>
  <c r="Q56" i="13" s="1"/>
  <c r="Q55" i="13" s="1"/>
  <c r="Q54" i="13" s="1"/>
  <c r="Q53" i="13" s="1"/>
  <c r="Q52" i="13" s="1"/>
  <c r="Q51" i="13" s="1"/>
  <c r="Q50" i="13" s="1"/>
  <c r="Q49" i="13" s="1"/>
  <c r="Q48" i="13" s="1"/>
  <c r="Q47" i="13" s="1"/>
  <c r="Q46" i="13" s="1"/>
  <c r="Q45" i="13" s="1"/>
  <c r="Q44" i="13" s="1"/>
  <c r="Q43" i="13" s="1"/>
  <c r="Q42" i="13" s="1"/>
  <c r="Q41" i="13" s="1"/>
  <c r="Q40" i="13" s="1"/>
  <c r="Q39" i="13" s="1"/>
  <c r="Q38" i="13" s="1"/>
  <c r="Q37" i="13" s="1"/>
  <c r="Q36" i="13" s="1"/>
  <c r="Q35" i="13" s="1"/>
  <c r="Q34" i="13" s="1"/>
  <c r="Q33" i="13" s="1"/>
  <c r="Q32" i="13" s="1"/>
  <c r="Q31" i="13" s="1"/>
  <c r="Q30" i="13" s="1"/>
  <c r="Q29" i="13" s="1"/>
  <c r="Q28" i="13" s="1"/>
  <c r="Q27" i="13" s="1"/>
  <c r="Q26" i="13" s="1"/>
  <c r="Q25" i="13" s="1"/>
  <c r="Q24" i="13" s="1"/>
  <c r="Q23" i="13" s="1"/>
  <c r="Q22" i="13" s="1"/>
  <c r="Q21" i="13" s="1"/>
  <c r="Q20" i="13" s="1"/>
  <c r="Q19" i="13" s="1"/>
  <c r="Q18" i="13" s="1"/>
  <c r="Q17" i="13" s="1"/>
  <c r="Q16" i="13" s="1"/>
  <c r="Q15" i="13" s="1"/>
  <c r="Q14" i="13" s="1"/>
  <c r="Q13" i="13" s="1"/>
  <c r="Q12" i="13" s="1"/>
  <c r="Q11" i="13" s="1"/>
  <c r="Q10" i="13" s="1"/>
  <c r="Q9" i="13" s="1"/>
  <c r="Q8" i="13" s="1"/>
  <c r="Q7" i="13" s="1"/>
  <c r="Q6" i="13" s="1"/>
  <c r="Q5" i="13" s="1"/>
  <c r="Q4" i="13" s="1"/>
  <c r="H7" i="13" s="1"/>
  <c r="W104" i="14"/>
  <c r="W103" i="14" s="1"/>
  <c r="W102" i="14" s="1"/>
  <c r="W101" i="14" s="1"/>
  <c r="W100" i="14" s="1"/>
  <c r="W99" i="14" s="1"/>
  <c r="W98" i="14" s="1"/>
  <c r="W97" i="14" s="1"/>
  <c r="W96" i="14" s="1"/>
  <c r="W95" i="14" s="1"/>
  <c r="W94" i="14" s="1"/>
  <c r="W93" i="14" s="1"/>
  <c r="W92" i="14" s="1"/>
  <c r="W91" i="14" s="1"/>
  <c r="W90" i="14" s="1"/>
  <c r="W89" i="14" s="1"/>
  <c r="W88" i="14" s="1"/>
  <c r="W87" i="14" s="1"/>
  <c r="W86" i="14" s="1"/>
  <c r="W85" i="14" s="1"/>
  <c r="W84" i="14" s="1"/>
  <c r="W83" i="14" s="1"/>
  <c r="W82" i="14" s="1"/>
  <c r="W81" i="14" s="1"/>
  <c r="W80" i="14" s="1"/>
  <c r="W79" i="14" s="1"/>
  <c r="W78" i="14" s="1"/>
  <c r="W77" i="14" s="1"/>
  <c r="W76" i="14" s="1"/>
  <c r="W75" i="14" s="1"/>
  <c r="W74" i="14" s="1"/>
  <c r="W73" i="14" s="1"/>
  <c r="W72" i="14" s="1"/>
  <c r="W71" i="14" s="1"/>
  <c r="W70" i="14" s="1"/>
  <c r="W69" i="14" s="1"/>
  <c r="W68" i="14" s="1"/>
  <c r="W67" i="14" s="1"/>
  <c r="W66" i="14" s="1"/>
  <c r="W65" i="14" s="1"/>
  <c r="W64" i="14" s="1"/>
  <c r="W63" i="14" s="1"/>
  <c r="W62" i="14" s="1"/>
  <c r="W61" i="14" s="1"/>
  <c r="W60" i="14" s="1"/>
  <c r="W59" i="14" s="1"/>
  <c r="W58" i="14" s="1"/>
  <c r="W57" i="14" s="1"/>
  <c r="W56" i="14" s="1"/>
  <c r="W55" i="14" s="1"/>
  <c r="W54" i="14" s="1"/>
  <c r="W53" i="14" s="1"/>
  <c r="W52" i="14" s="1"/>
  <c r="W51" i="14" s="1"/>
  <c r="W50" i="14" s="1"/>
  <c r="W49" i="14" s="1"/>
  <c r="W48" i="14" s="1"/>
  <c r="W47" i="14" s="1"/>
  <c r="W46" i="14" s="1"/>
  <c r="W45" i="14" s="1"/>
  <c r="W44" i="14" s="1"/>
  <c r="W43" i="14" s="1"/>
  <c r="W42" i="14" s="1"/>
  <c r="W41" i="14" s="1"/>
  <c r="W40" i="14" s="1"/>
  <c r="W39" i="14" s="1"/>
  <c r="W38" i="14" s="1"/>
  <c r="W37" i="14" s="1"/>
  <c r="W36" i="14" s="1"/>
  <c r="W35" i="14" s="1"/>
  <c r="W34" i="14" s="1"/>
  <c r="W33" i="14" s="1"/>
  <c r="W32" i="14" s="1"/>
  <c r="W31" i="14" s="1"/>
  <c r="W30" i="14" s="1"/>
  <c r="W29" i="14" s="1"/>
  <c r="W28" i="14" s="1"/>
  <c r="W27" i="14" s="1"/>
  <c r="W26" i="14" s="1"/>
  <c r="W25" i="14" s="1"/>
  <c r="W24" i="14" s="1"/>
  <c r="W23" i="14" s="1"/>
  <c r="W22" i="14" s="1"/>
  <c r="W21" i="14" s="1"/>
  <c r="W20" i="14" s="1"/>
  <c r="W19" i="14" s="1"/>
  <c r="W18" i="14" s="1"/>
  <c r="W17" i="14" s="1"/>
  <c r="W16" i="14" s="1"/>
  <c r="W15" i="14" s="1"/>
  <c r="W14" i="14" s="1"/>
  <c r="W13" i="14" s="1"/>
  <c r="W12" i="14" s="1"/>
  <c r="W11" i="14" s="1"/>
  <c r="W10" i="14" s="1"/>
  <c r="W9" i="14" s="1"/>
  <c r="W8" i="14" s="1"/>
  <c r="W7" i="14" s="1"/>
  <c r="W6" i="14" s="1"/>
  <c r="W5" i="14" s="1"/>
  <c r="W4" i="14" s="1"/>
  <c r="H10" i="14" s="1"/>
  <c r="R105" i="13"/>
  <c r="P105" i="14"/>
  <c r="N105" i="13"/>
  <c r="N105" i="14"/>
  <c r="X105" i="13"/>
  <c r="T105" i="13"/>
  <c r="V105" i="13"/>
  <c r="Z105" i="14"/>
  <c r="AB105" i="13"/>
  <c r="T105" i="14"/>
  <c r="Z105" i="13"/>
  <c r="X105" i="14"/>
  <c r="R105" i="14"/>
  <c r="O104" i="13" l="1"/>
  <c r="O103" i="13" s="1"/>
  <c r="O102" i="13" s="1"/>
  <c r="O101" i="13" s="1"/>
  <c r="O100" i="13" s="1"/>
  <c r="O99" i="13" s="1"/>
  <c r="O98" i="13" s="1"/>
  <c r="O97" i="13" s="1"/>
  <c r="O96" i="13" s="1"/>
  <c r="O95" i="13" s="1"/>
  <c r="O94" i="13" s="1"/>
  <c r="O93" i="13" s="1"/>
  <c r="O92" i="13" s="1"/>
  <c r="O91" i="13" s="1"/>
  <c r="O90" i="13" s="1"/>
  <c r="O89" i="13" s="1"/>
  <c r="O88" i="13" s="1"/>
  <c r="O87" i="13" s="1"/>
  <c r="O86" i="13" s="1"/>
  <c r="O85" i="13" s="1"/>
  <c r="O84" i="13" s="1"/>
  <c r="O83" i="13" s="1"/>
  <c r="O82" i="13" s="1"/>
  <c r="O81" i="13" s="1"/>
  <c r="O80" i="13" s="1"/>
  <c r="O79" i="13" s="1"/>
  <c r="O78" i="13" s="1"/>
  <c r="O77" i="13" s="1"/>
  <c r="O76" i="13" s="1"/>
  <c r="O75" i="13" s="1"/>
  <c r="O74" i="13" s="1"/>
  <c r="O73" i="13" s="1"/>
  <c r="O72" i="13" s="1"/>
  <c r="O71" i="13" s="1"/>
  <c r="O70" i="13" s="1"/>
  <c r="O69" i="13" s="1"/>
  <c r="O68" i="13" s="1"/>
  <c r="O67" i="13" s="1"/>
  <c r="O66" i="13" s="1"/>
  <c r="O65" i="13" s="1"/>
  <c r="O64" i="13" s="1"/>
  <c r="O63" i="13" s="1"/>
  <c r="O62" i="13" s="1"/>
  <c r="O61" i="13" s="1"/>
  <c r="O60" i="13" s="1"/>
  <c r="O59" i="13" s="1"/>
  <c r="O58" i="13" s="1"/>
  <c r="O57" i="13" s="1"/>
  <c r="O56" i="13" s="1"/>
  <c r="O55" i="13" s="1"/>
  <c r="O54" i="13" s="1"/>
  <c r="O53" i="13" s="1"/>
  <c r="O52" i="13" s="1"/>
  <c r="O51" i="13" s="1"/>
  <c r="O50" i="13" s="1"/>
  <c r="O49" i="13" s="1"/>
  <c r="O48" i="13" s="1"/>
  <c r="O47" i="13" s="1"/>
  <c r="O46" i="13" s="1"/>
  <c r="O45" i="13" s="1"/>
  <c r="O44" i="13" s="1"/>
  <c r="O43" i="13" s="1"/>
  <c r="O42" i="13" s="1"/>
  <c r="O41" i="13" s="1"/>
  <c r="O40" i="13" s="1"/>
  <c r="O39" i="13" s="1"/>
  <c r="O38" i="13" s="1"/>
  <c r="O37" i="13" s="1"/>
  <c r="O36" i="13" s="1"/>
  <c r="O35" i="13" s="1"/>
  <c r="O34" i="13" s="1"/>
  <c r="O33" i="13" s="1"/>
  <c r="O32" i="13" s="1"/>
  <c r="O31" i="13" s="1"/>
  <c r="O30" i="13" s="1"/>
  <c r="O29" i="13" s="1"/>
  <c r="O28" i="13" s="1"/>
  <c r="O27" i="13" s="1"/>
  <c r="O26" i="13" s="1"/>
  <c r="O25" i="13" s="1"/>
  <c r="O24" i="13" s="1"/>
  <c r="O23" i="13" s="1"/>
  <c r="O22" i="13" s="1"/>
  <c r="O21" i="13" s="1"/>
  <c r="O20" i="13" s="1"/>
  <c r="O19" i="13" s="1"/>
  <c r="O18" i="13" s="1"/>
  <c r="O17" i="13" s="1"/>
  <c r="O16" i="13" s="1"/>
  <c r="O15" i="13" s="1"/>
  <c r="O14" i="13" s="1"/>
  <c r="O13" i="13" s="1"/>
  <c r="O12" i="13" s="1"/>
  <c r="O11" i="13" s="1"/>
  <c r="O10" i="13" s="1"/>
  <c r="O9" i="13" s="1"/>
  <c r="O8" i="13" s="1"/>
  <c r="O7" i="13" s="1"/>
  <c r="O6" i="13" s="1"/>
  <c r="O5" i="13" s="1"/>
  <c r="O4" i="13" s="1"/>
  <c r="H6" i="13" s="1"/>
  <c r="Y104" i="14"/>
  <c r="Y103" i="14" s="1"/>
  <c r="Y102" i="14" s="1"/>
  <c r="Y101" i="14" s="1"/>
  <c r="Y100" i="14" s="1"/>
  <c r="Y99" i="14" s="1"/>
  <c r="Y98" i="14" s="1"/>
  <c r="Y97" i="14" s="1"/>
  <c r="Y96" i="14" s="1"/>
  <c r="Y95" i="14" s="1"/>
  <c r="Y94" i="14" s="1"/>
  <c r="Y93" i="14" s="1"/>
  <c r="Y92" i="14" s="1"/>
  <c r="Y91" i="14" s="1"/>
  <c r="Y90" i="14" s="1"/>
  <c r="Y89" i="14" s="1"/>
  <c r="Y88" i="14" s="1"/>
  <c r="Y87" i="14" s="1"/>
  <c r="Y86" i="14" s="1"/>
  <c r="Y85" i="14" s="1"/>
  <c r="Y84" i="14" s="1"/>
  <c r="Y83" i="14" s="1"/>
  <c r="Y82" i="14" s="1"/>
  <c r="Y81" i="14" s="1"/>
  <c r="Y80" i="14" s="1"/>
  <c r="Y79" i="14" s="1"/>
  <c r="Y78" i="14" s="1"/>
  <c r="Y77" i="14" s="1"/>
  <c r="Y76" i="14" s="1"/>
  <c r="Y75" i="14" s="1"/>
  <c r="Y74" i="14" s="1"/>
  <c r="Y73" i="14" s="1"/>
  <c r="Y72" i="14" s="1"/>
  <c r="Y71" i="14" s="1"/>
  <c r="Y70" i="14" s="1"/>
  <c r="Y69" i="14" s="1"/>
  <c r="Y68" i="14" s="1"/>
  <c r="Y67" i="14" s="1"/>
  <c r="Y66" i="14" s="1"/>
  <c r="Y65" i="14" s="1"/>
  <c r="Y64" i="14" s="1"/>
  <c r="Y63" i="14" s="1"/>
  <c r="Y62" i="14" s="1"/>
  <c r="Y61" i="14" s="1"/>
  <c r="Y60" i="14" s="1"/>
  <c r="Y59" i="14" s="1"/>
  <c r="Y58" i="14" s="1"/>
  <c r="Y57" i="14" s="1"/>
  <c r="Y56" i="14" s="1"/>
  <c r="Y55" i="14" s="1"/>
  <c r="Y54" i="14" s="1"/>
  <c r="Y53" i="14" s="1"/>
  <c r="Y52" i="14" s="1"/>
  <c r="Y51" i="14" s="1"/>
  <c r="Y50" i="14" s="1"/>
  <c r="Y49" i="14" s="1"/>
  <c r="Y48" i="14" s="1"/>
  <c r="Y47" i="14" s="1"/>
  <c r="Y46" i="14" s="1"/>
  <c r="Y45" i="14" s="1"/>
  <c r="Y44" i="14" s="1"/>
  <c r="Y43" i="14" s="1"/>
  <c r="Y42" i="14" s="1"/>
  <c r="Y41" i="14" s="1"/>
  <c r="Y40" i="14" s="1"/>
  <c r="Y39" i="14" s="1"/>
  <c r="Y38" i="14" s="1"/>
  <c r="Y37" i="14" s="1"/>
  <c r="Y36" i="14" s="1"/>
  <c r="Y35" i="14" s="1"/>
  <c r="Y34" i="14" s="1"/>
  <c r="Y33" i="14" s="1"/>
  <c r="Y32" i="14" s="1"/>
  <c r="Y31" i="14" s="1"/>
  <c r="Y30" i="14" s="1"/>
  <c r="Y29" i="14" s="1"/>
  <c r="Y28" i="14" s="1"/>
  <c r="Y27" i="14" s="1"/>
  <c r="Y26" i="14" s="1"/>
  <c r="Y25" i="14" s="1"/>
  <c r="Y24" i="14" s="1"/>
  <c r="Y23" i="14" s="1"/>
  <c r="Y22" i="14" s="1"/>
  <c r="Y21" i="14" s="1"/>
  <c r="Y20" i="14" s="1"/>
  <c r="Y19" i="14" s="1"/>
  <c r="Y18" i="14" s="1"/>
  <c r="Y17" i="14" s="1"/>
  <c r="Y16" i="14" s="1"/>
  <c r="Y15" i="14" s="1"/>
  <c r="Y14" i="14" s="1"/>
  <c r="Y13" i="14" s="1"/>
  <c r="Y12" i="14" s="1"/>
  <c r="Y11" i="14" s="1"/>
  <c r="Y10" i="14" s="1"/>
  <c r="Y9" i="14" s="1"/>
  <c r="Y8" i="14" s="1"/>
  <c r="Y7" i="14" s="1"/>
  <c r="Y6" i="14" s="1"/>
  <c r="Y5" i="14" s="1"/>
  <c r="Y4" i="14" s="1"/>
  <c r="H11" i="14" s="1"/>
  <c r="U104" i="13"/>
  <c r="U103" i="13" s="1"/>
  <c r="U102" i="13" s="1"/>
  <c r="U101" i="13" s="1"/>
  <c r="U100" i="13" s="1"/>
  <c r="U99" i="13" s="1"/>
  <c r="U98" i="13" s="1"/>
  <c r="U97" i="13" s="1"/>
  <c r="U96" i="13" s="1"/>
  <c r="U95" i="13" s="1"/>
  <c r="U94" i="13" s="1"/>
  <c r="U93" i="13" s="1"/>
  <c r="U92" i="13" s="1"/>
  <c r="U91" i="13" s="1"/>
  <c r="U90" i="13" s="1"/>
  <c r="U89" i="13" s="1"/>
  <c r="U88" i="13" s="1"/>
  <c r="U87" i="13" s="1"/>
  <c r="U86" i="13" s="1"/>
  <c r="U85" i="13" s="1"/>
  <c r="U84" i="13" s="1"/>
  <c r="U83" i="13" s="1"/>
  <c r="U82" i="13" s="1"/>
  <c r="U81" i="13" s="1"/>
  <c r="U80" i="13" s="1"/>
  <c r="U79" i="13" s="1"/>
  <c r="U78" i="13" s="1"/>
  <c r="U77" i="13" s="1"/>
  <c r="U76" i="13" s="1"/>
  <c r="U75" i="13" s="1"/>
  <c r="U74" i="13" s="1"/>
  <c r="U73" i="13" s="1"/>
  <c r="U72" i="13" s="1"/>
  <c r="U71" i="13" s="1"/>
  <c r="U70" i="13" s="1"/>
  <c r="U69" i="13" s="1"/>
  <c r="U68" i="13" s="1"/>
  <c r="U67" i="13" s="1"/>
  <c r="U66" i="13" s="1"/>
  <c r="U65" i="13" s="1"/>
  <c r="U64" i="13" s="1"/>
  <c r="U63" i="13" s="1"/>
  <c r="U62" i="13" s="1"/>
  <c r="U61" i="13" s="1"/>
  <c r="U60" i="13" s="1"/>
  <c r="U59" i="13" s="1"/>
  <c r="U58" i="13" s="1"/>
  <c r="U57" i="13" s="1"/>
  <c r="U56" i="13" s="1"/>
  <c r="U55" i="13" s="1"/>
  <c r="U54" i="13" s="1"/>
  <c r="U53" i="13" s="1"/>
  <c r="U52" i="13" s="1"/>
  <c r="U51" i="13" s="1"/>
  <c r="U50" i="13" s="1"/>
  <c r="U49" i="13" s="1"/>
  <c r="U48" i="13" s="1"/>
  <c r="U47" i="13" s="1"/>
  <c r="U46" i="13" s="1"/>
  <c r="U45" i="13" s="1"/>
  <c r="U44" i="13" s="1"/>
  <c r="U43" i="13" s="1"/>
  <c r="U42" i="13" s="1"/>
  <c r="U41" i="13" s="1"/>
  <c r="U40" i="13" s="1"/>
  <c r="U39" i="13" s="1"/>
  <c r="U38" i="13" s="1"/>
  <c r="U37" i="13" s="1"/>
  <c r="U36" i="13" s="1"/>
  <c r="U35" i="13" s="1"/>
  <c r="U34" i="13" s="1"/>
  <c r="U33" i="13" s="1"/>
  <c r="U32" i="13" s="1"/>
  <c r="U31" i="13" s="1"/>
  <c r="U30" i="13" s="1"/>
  <c r="U29" i="13" s="1"/>
  <c r="U28" i="13" s="1"/>
  <c r="U27" i="13" s="1"/>
  <c r="U26" i="13" s="1"/>
  <c r="U25" i="13" s="1"/>
  <c r="U24" i="13" s="1"/>
  <c r="U23" i="13" s="1"/>
  <c r="U22" i="13" s="1"/>
  <c r="U21" i="13" s="1"/>
  <c r="U20" i="13" s="1"/>
  <c r="U19" i="13" s="1"/>
  <c r="U18" i="13" s="1"/>
  <c r="U17" i="13" s="1"/>
  <c r="U16" i="13" s="1"/>
  <c r="U15" i="13" s="1"/>
  <c r="U14" i="13" s="1"/>
  <c r="U13" i="13" s="1"/>
  <c r="U12" i="13" s="1"/>
  <c r="U11" i="13" s="1"/>
  <c r="U10" i="13" s="1"/>
  <c r="U9" i="13" s="1"/>
  <c r="U8" i="13" s="1"/>
  <c r="U7" i="13" s="1"/>
  <c r="U6" i="13" s="1"/>
  <c r="U5" i="13" s="1"/>
  <c r="U4" i="13" s="1"/>
  <c r="H9" i="13" s="1"/>
  <c r="W104" i="13"/>
  <c r="W103" i="13" s="1"/>
  <c r="W102" i="13" s="1"/>
  <c r="W101" i="13" s="1"/>
  <c r="W100" i="13" s="1"/>
  <c r="W99" i="13" s="1"/>
  <c r="W98" i="13" s="1"/>
  <c r="W97" i="13" s="1"/>
  <c r="W96" i="13" s="1"/>
  <c r="W95" i="13" s="1"/>
  <c r="W94" i="13" s="1"/>
  <c r="W93" i="13" s="1"/>
  <c r="W92" i="13" s="1"/>
  <c r="W91" i="13" s="1"/>
  <c r="W90" i="13" s="1"/>
  <c r="W89" i="13" s="1"/>
  <c r="W88" i="13" s="1"/>
  <c r="W87" i="13" s="1"/>
  <c r="W86" i="13" s="1"/>
  <c r="W85" i="13" s="1"/>
  <c r="W84" i="13" s="1"/>
  <c r="W83" i="13" s="1"/>
  <c r="W82" i="13" s="1"/>
  <c r="W81" i="13" s="1"/>
  <c r="W80" i="13" s="1"/>
  <c r="W79" i="13" s="1"/>
  <c r="W78" i="13" s="1"/>
  <c r="W77" i="13" s="1"/>
  <c r="W76" i="13" s="1"/>
  <c r="W75" i="13" s="1"/>
  <c r="W74" i="13" s="1"/>
  <c r="W73" i="13" s="1"/>
  <c r="W72" i="13" s="1"/>
  <c r="W71" i="13" s="1"/>
  <c r="W70" i="13" s="1"/>
  <c r="W69" i="13" s="1"/>
  <c r="W68" i="13" s="1"/>
  <c r="W67" i="13" s="1"/>
  <c r="W66" i="13" s="1"/>
  <c r="W65" i="13" s="1"/>
  <c r="W64" i="13" s="1"/>
  <c r="W63" i="13" s="1"/>
  <c r="W62" i="13" s="1"/>
  <c r="W61" i="13" s="1"/>
  <c r="W60" i="13" s="1"/>
  <c r="W59" i="13" s="1"/>
  <c r="W58" i="13" s="1"/>
  <c r="W57" i="13" s="1"/>
  <c r="W56" i="13" s="1"/>
  <c r="W55" i="13" s="1"/>
  <c r="W54" i="13" s="1"/>
  <c r="W53" i="13" s="1"/>
  <c r="W52" i="13" s="1"/>
  <c r="W51" i="13" s="1"/>
  <c r="W50" i="13" s="1"/>
  <c r="W49" i="13" s="1"/>
  <c r="W48" i="13" s="1"/>
  <c r="W47" i="13" s="1"/>
  <c r="W46" i="13" s="1"/>
  <c r="W45" i="13" s="1"/>
  <c r="W44" i="13" s="1"/>
  <c r="W43" i="13" s="1"/>
  <c r="W42" i="13" s="1"/>
  <c r="W41" i="13" s="1"/>
  <c r="W40" i="13" s="1"/>
  <c r="W39" i="13" s="1"/>
  <c r="W38" i="13" s="1"/>
  <c r="W37" i="13" s="1"/>
  <c r="W36" i="13" s="1"/>
  <c r="W35" i="13" s="1"/>
  <c r="W34" i="13" s="1"/>
  <c r="W33" i="13" s="1"/>
  <c r="W32" i="13" s="1"/>
  <c r="W31" i="13" s="1"/>
  <c r="W30" i="13" s="1"/>
  <c r="W29" i="13" s="1"/>
  <c r="W28" i="13" s="1"/>
  <c r="W27" i="13" s="1"/>
  <c r="W26" i="13" s="1"/>
  <c r="W25" i="13" s="1"/>
  <c r="W24" i="13" s="1"/>
  <c r="W23" i="13" s="1"/>
  <c r="W22" i="13" s="1"/>
  <c r="W21" i="13" s="1"/>
  <c r="W20" i="13" s="1"/>
  <c r="W19" i="13" s="1"/>
  <c r="W18" i="13" s="1"/>
  <c r="W17" i="13" s="1"/>
  <c r="W16" i="13" s="1"/>
  <c r="W15" i="13" s="1"/>
  <c r="W14" i="13" s="1"/>
  <c r="W13" i="13" s="1"/>
  <c r="W12" i="13" s="1"/>
  <c r="W11" i="13" s="1"/>
  <c r="W10" i="13" s="1"/>
  <c r="W9" i="13" s="1"/>
  <c r="W8" i="13" s="1"/>
  <c r="W7" i="13" s="1"/>
  <c r="W6" i="13" s="1"/>
  <c r="W5" i="13" s="1"/>
  <c r="W4" i="13" s="1"/>
  <c r="H10" i="13" s="1"/>
  <c r="U104" i="14"/>
  <c r="U103" i="14" s="1"/>
  <c r="U102" i="14" s="1"/>
  <c r="U101" i="14" s="1"/>
  <c r="U100" i="14" s="1"/>
  <c r="U99" i="14" s="1"/>
  <c r="U98" i="14" s="1"/>
  <c r="U97" i="14" s="1"/>
  <c r="U96" i="14" s="1"/>
  <c r="U95" i="14" s="1"/>
  <c r="U94" i="14" s="1"/>
  <c r="U93" i="14" s="1"/>
  <c r="U92" i="14" s="1"/>
  <c r="U91" i="14" s="1"/>
  <c r="U90" i="14" s="1"/>
  <c r="U89" i="14" s="1"/>
  <c r="U88" i="14" s="1"/>
  <c r="U87" i="14" s="1"/>
  <c r="U86" i="14" s="1"/>
  <c r="U85" i="14" s="1"/>
  <c r="U84" i="14" s="1"/>
  <c r="U83" i="14" s="1"/>
  <c r="U82" i="14" s="1"/>
  <c r="U81" i="14" s="1"/>
  <c r="U80" i="14" s="1"/>
  <c r="U79" i="14" s="1"/>
  <c r="U78" i="14" s="1"/>
  <c r="U77" i="14" s="1"/>
  <c r="U76" i="14" s="1"/>
  <c r="U75" i="14" s="1"/>
  <c r="U74" i="14" s="1"/>
  <c r="U73" i="14" s="1"/>
  <c r="U72" i="14" s="1"/>
  <c r="U71" i="14" s="1"/>
  <c r="U70" i="14" s="1"/>
  <c r="U69" i="14" s="1"/>
  <c r="U68" i="14" s="1"/>
  <c r="U67" i="14" s="1"/>
  <c r="U66" i="14" s="1"/>
  <c r="U65" i="14" s="1"/>
  <c r="U64" i="14" s="1"/>
  <c r="U63" i="14" s="1"/>
  <c r="U62" i="14" s="1"/>
  <c r="U61" i="14" s="1"/>
  <c r="U60" i="14" s="1"/>
  <c r="U59" i="14" s="1"/>
  <c r="U58" i="14" s="1"/>
  <c r="U57" i="14" s="1"/>
  <c r="U56" i="14" s="1"/>
  <c r="U55" i="14" s="1"/>
  <c r="U54" i="14" s="1"/>
  <c r="U53" i="14" s="1"/>
  <c r="U52" i="14" s="1"/>
  <c r="U51" i="14" s="1"/>
  <c r="U50" i="14" s="1"/>
  <c r="U49" i="14" s="1"/>
  <c r="U48" i="14" s="1"/>
  <c r="U47" i="14" s="1"/>
  <c r="U46" i="14" s="1"/>
  <c r="U45" i="14" s="1"/>
  <c r="U44" i="14" s="1"/>
  <c r="U43" i="14" s="1"/>
  <c r="U42" i="14" s="1"/>
  <c r="U41" i="14" s="1"/>
  <c r="U40" i="14" s="1"/>
  <c r="U39" i="14" s="1"/>
  <c r="U38" i="14" s="1"/>
  <c r="U37" i="14" s="1"/>
  <c r="U36" i="14" s="1"/>
  <c r="U35" i="14" s="1"/>
  <c r="U34" i="14" s="1"/>
  <c r="U33" i="14" s="1"/>
  <c r="U32" i="14" s="1"/>
  <c r="U31" i="14" s="1"/>
  <c r="U30" i="14" s="1"/>
  <c r="U29" i="14" s="1"/>
  <c r="U28" i="14" s="1"/>
  <c r="U27" i="14" s="1"/>
  <c r="U26" i="14" s="1"/>
  <c r="U25" i="14" s="1"/>
  <c r="U24" i="14" s="1"/>
  <c r="U23" i="14" s="1"/>
  <c r="U22" i="14" s="1"/>
  <c r="U21" i="14" s="1"/>
  <c r="U20" i="14" s="1"/>
  <c r="U19" i="14" s="1"/>
  <c r="U18" i="14" s="1"/>
  <c r="U17" i="14" s="1"/>
  <c r="U16" i="14" s="1"/>
  <c r="U15" i="14" s="1"/>
  <c r="U14" i="14" s="1"/>
  <c r="U13" i="14" s="1"/>
  <c r="U12" i="14" s="1"/>
  <c r="U11" i="14" s="1"/>
  <c r="U10" i="14" s="1"/>
  <c r="U9" i="14" s="1"/>
  <c r="U8" i="14" s="1"/>
  <c r="U7" i="14" s="1"/>
  <c r="U6" i="14" s="1"/>
  <c r="U5" i="14" s="1"/>
  <c r="U4" i="14" s="1"/>
  <c r="H9" i="14" s="1"/>
  <c r="S104" i="13"/>
  <c r="S103" i="13" s="1"/>
  <c r="S102" i="13" s="1"/>
  <c r="S101" i="13" s="1"/>
  <c r="S100" i="13" s="1"/>
  <c r="S99" i="13" s="1"/>
  <c r="S98" i="13" s="1"/>
  <c r="S97" i="13" s="1"/>
  <c r="S96" i="13" s="1"/>
  <c r="S95" i="13" s="1"/>
  <c r="S94" i="13" s="1"/>
  <c r="S93" i="13" s="1"/>
  <c r="S92" i="13" s="1"/>
  <c r="S91" i="13" s="1"/>
  <c r="S90" i="13" s="1"/>
  <c r="S89" i="13" s="1"/>
  <c r="S88" i="13" s="1"/>
  <c r="S87" i="13" s="1"/>
  <c r="S86" i="13" s="1"/>
  <c r="S85" i="13" s="1"/>
  <c r="S84" i="13" s="1"/>
  <c r="S83" i="13" s="1"/>
  <c r="S82" i="13" s="1"/>
  <c r="S81" i="13" s="1"/>
  <c r="S80" i="13" s="1"/>
  <c r="S79" i="13" s="1"/>
  <c r="S78" i="13" s="1"/>
  <c r="S77" i="13" s="1"/>
  <c r="S76" i="13" s="1"/>
  <c r="S75" i="13" s="1"/>
  <c r="S74" i="13" s="1"/>
  <c r="S73" i="13" s="1"/>
  <c r="S72" i="13" s="1"/>
  <c r="S71" i="13" s="1"/>
  <c r="S70" i="13" s="1"/>
  <c r="S69" i="13" s="1"/>
  <c r="S68" i="13" s="1"/>
  <c r="S67" i="13" s="1"/>
  <c r="S66" i="13" s="1"/>
  <c r="S65" i="13" s="1"/>
  <c r="S64" i="13" s="1"/>
  <c r="S63" i="13" s="1"/>
  <c r="S62" i="13" s="1"/>
  <c r="S61" i="13" s="1"/>
  <c r="S60" i="13" s="1"/>
  <c r="S59" i="13" s="1"/>
  <c r="S58" i="13" s="1"/>
  <c r="S57" i="13" s="1"/>
  <c r="S56" i="13" s="1"/>
  <c r="S55" i="13" s="1"/>
  <c r="S54" i="13" s="1"/>
  <c r="S53" i="13" s="1"/>
  <c r="S52" i="13" s="1"/>
  <c r="S51" i="13" s="1"/>
  <c r="S50" i="13" s="1"/>
  <c r="S49" i="13" s="1"/>
  <c r="S48" i="13" s="1"/>
  <c r="S47" i="13" s="1"/>
  <c r="S46" i="13" s="1"/>
  <c r="S45" i="13" s="1"/>
  <c r="S44" i="13" s="1"/>
  <c r="S43" i="13" s="1"/>
  <c r="S42" i="13" s="1"/>
  <c r="S41" i="13" s="1"/>
  <c r="S40" i="13" s="1"/>
  <c r="S39" i="13" s="1"/>
  <c r="S38" i="13" s="1"/>
  <c r="S37" i="13" s="1"/>
  <c r="S36" i="13" s="1"/>
  <c r="S35" i="13" s="1"/>
  <c r="S34" i="13" s="1"/>
  <c r="S33" i="13" s="1"/>
  <c r="S32" i="13" s="1"/>
  <c r="S31" i="13" s="1"/>
  <c r="S30" i="13" s="1"/>
  <c r="S29" i="13" s="1"/>
  <c r="S28" i="13" s="1"/>
  <c r="S27" i="13" s="1"/>
  <c r="S26" i="13" s="1"/>
  <c r="S25" i="13" s="1"/>
  <c r="S24" i="13" s="1"/>
  <c r="S23" i="13" s="1"/>
  <c r="S22" i="13" s="1"/>
  <c r="S21" i="13" s="1"/>
  <c r="S20" i="13" s="1"/>
  <c r="S19" i="13" s="1"/>
  <c r="S18" i="13" s="1"/>
  <c r="S17" i="13" s="1"/>
  <c r="S16" i="13" s="1"/>
  <c r="S15" i="13" s="1"/>
  <c r="S14" i="13" s="1"/>
  <c r="S13" i="13" s="1"/>
  <c r="S12" i="13" s="1"/>
  <c r="S11" i="13" s="1"/>
  <c r="S10" i="13" s="1"/>
  <c r="S9" i="13" s="1"/>
  <c r="S8" i="13" s="1"/>
  <c r="S7" i="13" s="1"/>
  <c r="S6" i="13" s="1"/>
  <c r="S5" i="13" s="1"/>
  <c r="S4" i="13" s="1"/>
  <c r="H8" i="13" s="1"/>
  <c r="Y104" i="13"/>
  <c r="Y103" i="13" s="1"/>
  <c r="Y102" i="13" s="1"/>
  <c r="Y101" i="13" s="1"/>
  <c r="Y100" i="13" s="1"/>
  <c r="Y99" i="13" s="1"/>
  <c r="Y98" i="13" s="1"/>
  <c r="Y97" i="13" s="1"/>
  <c r="Y96" i="13" s="1"/>
  <c r="Y95" i="13" s="1"/>
  <c r="Y94" i="13" s="1"/>
  <c r="Y93" i="13" s="1"/>
  <c r="Y92" i="13" s="1"/>
  <c r="Y91" i="13" s="1"/>
  <c r="Y90" i="13" s="1"/>
  <c r="Y89" i="13" s="1"/>
  <c r="Y88" i="13" s="1"/>
  <c r="Y87" i="13" s="1"/>
  <c r="Y86" i="13" s="1"/>
  <c r="Y85" i="13" s="1"/>
  <c r="Y84" i="13" s="1"/>
  <c r="Y83" i="13" s="1"/>
  <c r="Y82" i="13" s="1"/>
  <c r="Y81" i="13" s="1"/>
  <c r="Y80" i="13" s="1"/>
  <c r="Y79" i="13" s="1"/>
  <c r="Y78" i="13" s="1"/>
  <c r="Y77" i="13" s="1"/>
  <c r="Y76" i="13" s="1"/>
  <c r="Y75" i="13" s="1"/>
  <c r="Y74" i="13" s="1"/>
  <c r="Y73" i="13" s="1"/>
  <c r="Y72" i="13" s="1"/>
  <c r="Y71" i="13" s="1"/>
  <c r="Y70" i="13" s="1"/>
  <c r="Y69" i="13" s="1"/>
  <c r="Y68" i="13" s="1"/>
  <c r="Y67" i="13" s="1"/>
  <c r="Y66" i="13" s="1"/>
  <c r="Y65" i="13" s="1"/>
  <c r="Y64" i="13" s="1"/>
  <c r="Y63" i="13" s="1"/>
  <c r="Y62" i="13" s="1"/>
  <c r="Y61" i="13" s="1"/>
  <c r="Y60" i="13" s="1"/>
  <c r="Y59" i="13" s="1"/>
  <c r="Y58" i="13" s="1"/>
  <c r="Y57" i="13" s="1"/>
  <c r="Y56" i="13" s="1"/>
  <c r="Y55" i="13" s="1"/>
  <c r="Y54" i="13" s="1"/>
  <c r="Y53" i="13" s="1"/>
  <c r="Y52" i="13" s="1"/>
  <c r="Y51" i="13" s="1"/>
  <c r="Y50" i="13" s="1"/>
  <c r="Y49" i="13" s="1"/>
  <c r="Y48" i="13" s="1"/>
  <c r="Y47" i="13" s="1"/>
  <c r="Y46" i="13" s="1"/>
  <c r="Y45" i="13" s="1"/>
  <c r="Y44" i="13" s="1"/>
  <c r="Y43" i="13" s="1"/>
  <c r="Y42" i="13" s="1"/>
  <c r="Y41" i="13" s="1"/>
  <c r="Y40" i="13" s="1"/>
  <c r="Y39" i="13" s="1"/>
  <c r="Y38" i="13" s="1"/>
  <c r="Y37" i="13" s="1"/>
  <c r="Y36" i="13" s="1"/>
  <c r="Y35" i="13" s="1"/>
  <c r="Y34" i="13" s="1"/>
  <c r="Y33" i="13" s="1"/>
  <c r="Y32" i="13" s="1"/>
  <c r="Y31" i="13" s="1"/>
  <c r="Y30" i="13" s="1"/>
  <c r="Y29" i="13" s="1"/>
  <c r="Y28" i="13" s="1"/>
  <c r="Y27" i="13" s="1"/>
  <c r="Y26" i="13" s="1"/>
  <c r="Y25" i="13" s="1"/>
  <c r="Y24" i="13" s="1"/>
  <c r="Y23" i="13" s="1"/>
  <c r="Y22" i="13" s="1"/>
  <c r="Y21" i="13" s="1"/>
  <c r="Y20" i="13" s="1"/>
  <c r="Y19" i="13" s="1"/>
  <c r="Y18" i="13" s="1"/>
  <c r="Y17" i="13" s="1"/>
  <c r="Y16" i="13" s="1"/>
  <c r="Y15" i="13" s="1"/>
  <c r="Y14" i="13" s="1"/>
  <c r="Y13" i="13" s="1"/>
  <c r="Y12" i="13" s="1"/>
  <c r="Y11" i="13" s="1"/>
  <c r="Y10" i="13" s="1"/>
  <c r="Y9" i="13" s="1"/>
  <c r="Y8" i="13" s="1"/>
  <c r="Y7" i="13" s="1"/>
  <c r="Y6" i="13" s="1"/>
  <c r="Y5" i="13" s="1"/>
  <c r="Y4" i="13" s="1"/>
  <c r="H11" i="13" s="1"/>
  <c r="AA104" i="14"/>
  <c r="AA103" i="14" s="1"/>
  <c r="AA102" i="14" s="1"/>
  <c r="AA101" i="14" s="1"/>
  <c r="AA100" i="14" s="1"/>
  <c r="AA99" i="14" s="1"/>
  <c r="AA98" i="14" s="1"/>
  <c r="AA97" i="14" s="1"/>
  <c r="AA96" i="14" s="1"/>
  <c r="AA95" i="14" s="1"/>
  <c r="AA94" i="14" s="1"/>
  <c r="AA93" i="14" s="1"/>
  <c r="AA92" i="14" s="1"/>
  <c r="AA91" i="14" s="1"/>
  <c r="AA90" i="14" s="1"/>
  <c r="AA89" i="14" s="1"/>
  <c r="AA88" i="14" s="1"/>
  <c r="AA87" i="14" s="1"/>
  <c r="AA86" i="14" s="1"/>
  <c r="AA85" i="14" s="1"/>
  <c r="AA84" i="14" s="1"/>
  <c r="AA83" i="14" s="1"/>
  <c r="AA82" i="14" s="1"/>
  <c r="AA81" i="14" s="1"/>
  <c r="AA80" i="14" s="1"/>
  <c r="AA79" i="14" s="1"/>
  <c r="AA78" i="14" s="1"/>
  <c r="AA77" i="14" s="1"/>
  <c r="AA76" i="14" s="1"/>
  <c r="AA75" i="14" s="1"/>
  <c r="AA74" i="14" s="1"/>
  <c r="AA73" i="14" s="1"/>
  <c r="AA72" i="14" s="1"/>
  <c r="AA71" i="14" s="1"/>
  <c r="AA70" i="14" s="1"/>
  <c r="AA69" i="14" s="1"/>
  <c r="AA68" i="14" s="1"/>
  <c r="AA67" i="14" s="1"/>
  <c r="AA66" i="14" s="1"/>
  <c r="AA65" i="14" s="1"/>
  <c r="AA64" i="14" s="1"/>
  <c r="AA63" i="14" s="1"/>
  <c r="AA62" i="14" s="1"/>
  <c r="AA61" i="14" s="1"/>
  <c r="AA60" i="14" s="1"/>
  <c r="AA59" i="14" s="1"/>
  <c r="AA58" i="14" s="1"/>
  <c r="AA57" i="14" s="1"/>
  <c r="AA56" i="14" s="1"/>
  <c r="AA55" i="14" s="1"/>
  <c r="AA54" i="14" s="1"/>
  <c r="AA53" i="14" s="1"/>
  <c r="AA52" i="14" s="1"/>
  <c r="AA51" i="14" s="1"/>
  <c r="AA50" i="14" s="1"/>
  <c r="AA49" i="14" s="1"/>
  <c r="AA48" i="14" s="1"/>
  <c r="AA47" i="14" s="1"/>
  <c r="AA46" i="14" s="1"/>
  <c r="AA45" i="14" s="1"/>
  <c r="AA44" i="14" s="1"/>
  <c r="AA43" i="14" s="1"/>
  <c r="AA42" i="14" s="1"/>
  <c r="AA41" i="14" s="1"/>
  <c r="AA40" i="14" s="1"/>
  <c r="AA39" i="14" s="1"/>
  <c r="AA38" i="14" s="1"/>
  <c r="AA37" i="14" s="1"/>
  <c r="AA36" i="14" s="1"/>
  <c r="AA35" i="14" s="1"/>
  <c r="AA34" i="14" s="1"/>
  <c r="AA33" i="14" s="1"/>
  <c r="AA32" i="14" s="1"/>
  <c r="AA31" i="14" s="1"/>
  <c r="AA30" i="14" s="1"/>
  <c r="AA29" i="14" s="1"/>
  <c r="AA28" i="14" s="1"/>
  <c r="AA27" i="14" s="1"/>
  <c r="AA26" i="14" s="1"/>
  <c r="AA25" i="14" s="1"/>
  <c r="AA24" i="14" s="1"/>
  <c r="AA23" i="14" s="1"/>
  <c r="AA22" i="14" s="1"/>
  <c r="AA21" i="14" s="1"/>
  <c r="AA20" i="14" s="1"/>
  <c r="AA19" i="14" s="1"/>
  <c r="AA18" i="14" s="1"/>
  <c r="AA17" i="14" s="1"/>
  <c r="AA16" i="14" s="1"/>
  <c r="AA15" i="14" s="1"/>
  <c r="AA14" i="14" s="1"/>
  <c r="AA13" i="14" s="1"/>
  <c r="AA12" i="14" s="1"/>
  <c r="AA11" i="14" s="1"/>
  <c r="AA10" i="14" s="1"/>
  <c r="AA9" i="14" s="1"/>
  <c r="AA8" i="14" s="1"/>
  <c r="AA7" i="14" s="1"/>
  <c r="AA6" i="14" s="1"/>
  <c r="AA5" i="14" s="1"/>
  <c r="AA4" i="14" s="1"/>
  <c r="H12" i="14" s="1"/>
  <c r="AA104" i="13"/>
  <c r="AA103" i="13" s="1"/>
  <c r="AA102" i="13" s="1"/>
  <c r="AA101" i="13" s="1"/>
  <c r="AA100" i="13" s="1"/>
  <c r="AA99" i="13" s="1"/>
  <c r="AA98" i="13" s="1"/>
  <c r="AA97" i="13" s="1"/>
  <c r="AA96" i="13" s="1"/>
  <c r="AA95" i="13" s="1"/>
  <c r="AA94" i="13" s="1"/>
  <c r="AA93" i="13" s="1"/>
  <c r="AA92" i="13" s="1"/>
  <c r="AA91" i="13" s="1"/>
  <c r="AA90" i="13" s="1"/>
  <c r="AA89" i="13" s="1"/>
  <c r="AA88" i="13" s="1"/>
  <c r="AA87" i="13" s="1"/>
  <c r="AA86" i="13" s="1"/>
  <c r="AA85" i="13" s="1"/>
  <c r="AA84" i="13" s="1"/>
  <c r="AA83" i="13" s="1"/>
  <c r="AA82" i="13" s="1"/>
  <c r="AA81" i="13" s="1"/>
  <c r="AA80" i="13" s="1"/>
  <c r="AA79" i="13" s="1"/>
  <c r="AA78" i="13" s="1"/>
  <c r="AA77" i="13" s="1"/>
  <c r="AA76" i="13" s="1"/>
  <c r="AA75" i="13" s="1"/>
  <c r="AA74" i="13" s="1"/>
  <c r="AA73" i="13" s="1"/>
  <c r="AA72" i="13" s="1"/>
  <c r="AA71" i="13" s="1"/>
  <c r="AA70" i="13" s="1"/>
  <c r="AA69" i="13" s="1"/>
  <c r="AA68" i="13" s="1"/>
  <c r="AA67" i="13" s="1"/>
  <c r="AA66" i="13" s="1"/>
  <c r="AA65" i="13" s="1"/>
  <c r="AA64" i="13" s="1"/>
  <c r="AA63" i="13" s="1"/>
  <c r="AA62" i="13" s="1"/>
  <c r="AA61" i="13" s="1"/>
  <c r="AA60" i="13" s="1"/>
  <c r="AA59" i="13" s="1"/>
  <c r="AA58" i="13" s="1"/>
  <c r="AA57" i="13" s="1"/>
  <c r="AA56" i="13" s="1"/>
  <c r="AA55" i="13" s="1"/>
  <c r="AA54" i="13" s="1"/>
  <c r="AA53" i="13" s="1"/>
  <c r="AA52" i="13" s="1"/>
  <c r="AA51" i="13" s="1"/>
  <c r="AA50" i="13" s="1"/>
  <c r="AA49" i="13" s="1"/>
  <c r="AA48" i="13" s="1"/>
  <c r="AA47" i="13" s="1"/>
  <c r="AA46" i="13" s="1"/>
  <c r="AA45" i="13" s="1"/>
  <c r="AA44" i="13" s="1"/>
  <c r="AA43" i="13" s="1"/>
  <c r="AA42" i="13" s="1"/>
  <c r="AA41" i="13" s="1"/>
  <c r="AA40" i="13" s="1"/>
  <c r="AA39" i="13" s="1"/>
  <c r="AA38" i="13" s="1"/>
  <c r="AA37" i="13" s="1"/>
  <c r="AA36" i="13" s="1"/>
  <c r="AA35" i="13" s="1"/>
  <c r="AA34" i="13" s="1"/>
  <c r="AA33" i="13" s="1"/>
  <c r="AA32" i="13" s="1"/>
  <c r="AA31" i="13" s="1"/>
  <c r="AA30" i="13" s="1"/>
  <c r="AA29" i="13" s="1"/>
  <c r="AA28" i="13" s="1"/>
  <c r="AA27" i="13" s="1"/>
  <c r="AA26" i="13" s="1"/>
  <c r="AA25" i="13" s="1"/>
  <c r="AA24" i="13" s="1"/>
  <c r="AA23" i="13" s="1"/>
  <c r="AA22" i="13" s="1"/>
  <c r="AA21" i="13" s="1"/>
  <c r="AA20" i="13" s="1"/>
  <c r="AA19" i="13" s="1"/>
  <c r="AA18" i="13" s="1"/>
  <c r="AA17" i="13" s="1"/>
  <c r="AA16" i="13" s="1"/>
  <c r="AA15" i="13" s="1"/>
  <c r="AA14" i="13" s="1"/>
  <c r="AA13" i="13" s="1"/>
  <c r="AA12" i="13" s="1"/>
  <c r="AA11" i="13" s="1"/>
  <c r="AA10" i="13" s="1"/>
  <c r="AA9" i="13" s="1"/>
  <c r="AA8" i="13" s="1"/>
  <c r="AA7" i="13" s="1"/>
  <c r="AA6" i="13" s="1"/>
  <c r="AA5" i="13" s="1"/>
  <c r="AA4" i="13" s="1"/>
  <c r="H12" i="13" s="1"/>
  <c r="AC104" i="13"/>
  <c r="AC103" i="13" s="1"/>
  <c r="AC102" i="13" s="1"/>
  <c r="AC101" i="13" s="1"/>
  <c r="AC100" i="13" s="1"/>
  <c r="AC99" i="13" s="1"/>
  <c r="AC98" i="13" s="1"/>
  <c r="AC97" i="13" s="1"/>
  <c r="AC96" i="13" s="1"/>
  <c r="AC95" i="13" s="1"/>
  <c r="AC94" i="13" s="1"/>
  <c r="AC93" i="13" s="1"/>
  <c r="AC92" i="13" s="1"/>
  <c r="AC91" i="13" s="1"/>
  <c r="AC90" i="13" s="1"/>
  <c r="AC89" i="13" s="1"/>
  <c r="AC88" i="13" s="1"/>
  <c r="AC87" i="13" s="1"/>
  <c r="AC86" i="13" s="1"/>
  <c r="AC85" i="13" s="1"/>
  <c r="AC84" i="13" s="1"/>
  <c r="AC83" i="13" s="1"/>
  <c r="AC82" i="13" s="1"/>
  <c r="AC81" i="13" s="1"/>
  <c r="AC80" i="13" s="1"/>
  <c r="AC79" i="13" s="1"/>
  <c r="AC78" i="13" s="1"/>
  <c r="AC77" i="13" s="1"/>
  <c r="AC76" i="13" s="1"/>
  <c r="AC75" i="13" s="1"/>
  <c r="AC74" i="13" s="1"/>
  <c r="AC73" i="13" s="1"/>
  <c r="AC72" i="13" s="1"/>
  <c r="AC71" i="13" s="1"/>
  <c r="AC70" i="13" s="1"/>
  <c r="AC69" i="13" s="1"/>
  <c r="AC68" i="13" s="1"/>
  <c r="AC67" i="13" s="1"/>
  <c r="AC66" i="13" s="1"/>
  <c r="AC65" i="13" s="1"/>
  <c r="AC64" i="13" s="1"/>
  <c r="AC63" i="13" s="1"/>
  <c r="AC62" i="13" s="1"/>
  <c r="AC61" i="13" s="1"/>
  <c r="AC60" i="13" s="1"/>
  <c r="AC59" i="13" s="1"/>
  <c r="AC58" i="13" s="1"/>
  <c r="AC57" i="13" s="1"/>
  <c r="AC56" i="13" s="1"/>
  <c r="AC55" i="13" s="1"/>
  <c r="AC54" i="13" s="1"/>
  <c r="AC53" i="13" s="1"/>
  <c r="AC52" i="13" s="1"/>
  <c r="AC51" i="13" s="1"/>
  <c r="AC50" i="13" s="1"/>
  <c r="AC49" i="13" s="1"/>
  <c r="AC48" i="13" s="1"/>
  <c r="AC47" i="13" s="1"/>
  <c r="AC46" i="13" s="1"/>
  <c r="AC45" i="13" s="1"/>
  <c r="AC44" i="13" s="1"/>
  <c r="AC43" i="13" s="1"/>
  <c r="AC42" i="13" s="1"/>
  <c r="AC41" i="13" s="1"/>
  <c r="AC40" i="13" s="1"/>
  <c r="AC39" i="13" s="1"/>
  <c r="AC38" i="13" s="1"/>
  <c r="AC37" i="13" s="1"/>
  <c r="AC36" i="13" s="1"/>
  <c r="AC35" i="13" s="1"/>
  <c r="AC34" i="13" s="1"/>
  <c r="AC33" i="13" s="1"/>
  <c r="AC32" i="13" s="1"/>
  <c r="AC31" i="13" s="1"/>
  <c r="AC30" i="13" s="1"/>
  <c r="AC29" i="13" s="1"/>
  <c r="AC28" i="13" s="1"/>
  <c r="AC27" i="13" s="1"/>
  <c r="AC26" i="13" s="1"/>
  <c r="AC25" i="13" s="1"/>
  <c r="AC24" i="13" s="1"/>
  <c r="AC23" i="13" s="1"/>
  <c r="AC22" i="13" s="1"/>
  <c r="AC21" i="13" s="1"/>
  <c r="AC20" i="13" s="1"/>
  <c r="AC19" i="13" s="1"/>
  <c r="AC18" i="13" s="1"/>
  <c r="AC17" i="13" s="1"/>
  <c r="AC16" i="13" s="1"/>
  <c r="AC15" i="13" s="1"/>
  <c r="AC14" i="13" s="1"/>
  <c r="AC13" i="13" s="1"/>
  <c r="AC12" i="13" s="1"/>
  <c r="AC11" i="13" s="1"/>
  <c r="AC10" i="13" s="1"/>
  <c r="AC9" i="13" s="1"/>
  <c r="AC8" i="13" s="1"/>
  <c r="AC7" i="13" s="1"/>
  <c r="AC6" i="13" s="1"/>
  <c r="AC5" i="13" s="1"/>
  <c r="AC4" i="13" s="1"/>
  <c r="H13" i="13" s="1"/>
  <c r="O104" i="14"/>
  <c r="O103" i="14" s="1"/>
  <c r="O102" i="14" s="1"/>
  <c r="O101" i="14" s="1"/>
  <c r="O100" i="14" s="1"/>
  <c r="O99" i="14" s="1"/>
  <c r="O98" i="14" s="1"/>
  <c r="O97" i="14" s="1"/>
  <c r="O96" i="14" s="1"/>
  <c r="O95" i="14" s="1"/>
  <c r="O94" i="14" s="1"/>
  <c r="O93" i="14" s="1"/>
  <c r="O92" i="14" s="1"/>
  <c r="O91" i="14" s="1"/>
  <c r="O90" i="14" s="1"/>
  <c r="O89" i="14" s="1"/>
  <c r="O88" i="14" s="1"/>
  <c r="O87" i="14" s="1"/>
  <c r="O86" i="14" s="1"/>
  <c r="O85" i="14" s="1"/>
  <c r="O84" i="14" s="1"/>
  <c r="O83" i="14" s="1"/>
  <c r="O82" i="14" s="1"/>
  <c r="O81" i="14" s="1"/>
  <c r="O80" i="14" s="1"/>
  <c r="O79" i="14" s="1"/>
  <c r="O78" i="14" s="1"/>
  <c r="O77" i="14" s="1"/>
  <c r="O76" i="14" s="1"/>
  <c r="O75" i="14" s="1"/>
  <c r="O74" i="14" s="1"/>
  <c r="O73" i="14" s="1"/>
  <c r="O72" i="14" s="1"/>
  <c r="O71" i="14" s="1"/>
  <c r="O70" i="14" s="1"/>
  <c r="O69" i="14" s="1"/>
  <c r="O68" i="14" s="1"/>
  <c r="O67" i="14" s="1"/>
  <c r="O66" i="14" s="1"/>
  <c r="O65" i="14" s="1"/>
  <c r="O64" i="14" s="1"/>
  <c r="O63" i="14" s="1"/>
  <c r="O62" i="14" s="1"/>
  <c r="O61" i="14" s="1"/>
  <c r="O60" i="14" s="1"/>
  <c r="O59" i="14" s="1"/>
  <c r="O58" i="14" s="1"/>
  <c r="O57" i="14" s="1"/>
  <c r="O56" i="14" s="1"/>
  <c r="O55" i="14" s="1"/>
  <c r="O54" i="14" s="1"/>
  <c r="O53" i="14" s="1"/>
  <c r="O52" i="14" s="1"/>
  <c r="O51" i="14" s="1"/>
  <c r="O50" i="14" s="1"/>
  <c r="O49" i="14" s="1"/>
  <c r="O48" i="14" s="1"/>
  <c r="O47" i="14" s="1"/>
  <c r="O46" i="14" s="1"/>
  <c r="O45" i="14" s="1"/>
  <c r="O44" i="14" s="1"/>
  <c r="O43" i="14" s="1"/>
  <c r="O42" i="14" s="1"/>
  <c r="O41" i="14" s="1"/>
  <c r="O40" i="14" s="1"/>
  <c r="O39" i="14" s="1"/>
  <c r="O38" i="14" s="1"/>
  <c r="O37" i="14" s="1"/>
  <c r="O36" i="14" s="1"/>
  <c r="O35" i="14" s="1"/>
  <c r="O34" i="14" s="1"/>
  <c r="O33" i="14" s="1"/>
  <c r="O32" i="14" s="1"/>
  <c r="O31" i="14" s="1"/>
  <c r="O30" i="14" s="1"/>
  <c r="O29" i="14" s="1"/>
  <c r="O28" i="14" s="1"/>
  <c r="O27" i="14" s="1"/>
  <c r="O26" i="14" s="1"/>
  <c r="O25" i="14" s="1"/>
  <c r="O24" i="14" s="1"/>
  <c r="O23" i="14" s="1"/>
  <c r="O22" i="14" s="1"/>
  <c r="O21" i="14" s="1"/>
  <c r="O20" i="14" s="1"/>
  <c r="O19" i="14" s="1"/>
  <c r="O18" i="14" s="1"/>
  <c r="O17" i="14" s="1"/>
  <c r="O16" i="14" s="1"/>
  <c r="O15" i="14" s="1"/>
  <c r="O14" i="14" s="1"/>
  <c r="O13" i="14" s="1"/>
  <c r="O12" i="14" s="1"/>
  <c r="O11" i="14" s="1"/>
  <c r="O10" i="14" s="1"/>
  <c r="O9" i="14" s="1"/>
  <c r="O8" i="14" s="1"/>
  <c r="O7" i="14" s="1"/>
  <c r="O6" i="14" s="1"/>
  <c r="O5" i="14" s="1"/>
  <c r="O4" i="14" s="1"/>
  <c r="H6" i="14" s="1"/>
  <c r="Q104" i="14"/>
  <c r="Q103" i="14" s="1"/>
  <c r="Q102" i="14" s="1"/>
  <c r="Q101" i="14" s="1"/>
  <c r="Q100" i="14" s="1"/>
  <c r="Q99" i="14" s="1"/>
  <c r="Q98" i="14" s="1"/>
  <c r="Q97" i="14" s="1"/>
  <c r="Q96" i="14" s="1"/>
  <c r="Q95" i="14" s="1"/>
  <c r="Q94" i="14" s="1"/>
  <c r="Q93" i="14" s="1"/>
  <c r="Q92" i="14" s="1"/>
  <c r="Q91" i="14" s="1"/>
  <c r="Q90" i="14" s="1"/>
  <c r="Q89" i="14" s="1"/>
  <c r="Q88" i="14" s="1"/>
  <c r="Q87" i="14" s="1"/>
  <c r="Q86" i="14" s="1"/>
  <c r="Q85" i="14" s="1"/>
  <c r="Q84" i="14" s="1"/>
  <c r="Q83" i="14" s="1"/>
  <c r="Q82" i="14" s="1"/>
  <c r="Q81" i="14" s="1"/>
  <c r="Q80" i="14" s="1"/>
  <c r="Q79" i="14" s="1"/>
  <c r="Q78" i="14" s="1"/>
  <c r="Q77" i="14" s="1"/>
  <c r="Q76" i="14" s="1"/>
  <c r="Q75" i="14" s="1"/>
  <c r="Q74" i="14" s="1"/>
  <c r="Q73" i="14" s="1"/>
  <c r="Q72" i="14" s="1"/>
  <c r="Q71" i="14" s="1"/>
  <c r="Q70" i="14" s="1"/>
  <c r="Q69" i="14" s="1"/>
  <c r="Q68" i="14" s="1"/>
  <c r="Q67" i="14" s="1"/>
  <c r="Q66" i="14" s="1"/>
  <c r="Q65" i="14" s="1"/>
  <c r="Q64" i="14" s="1"/>
  <c r="Q63" i="14" s="1"/>
  <c r="Q62" i="14" s="1"/>
  <c r="Q61" i="14" s="1"/>
  <c r="Q60" i="14" s="1"/>
  <c r="Q59" i="14" s="1"/>
  <c r="Q58" i="14" s="1"/>
  <c r="Q57" i="14" s="1"/>
  <c r="Q56" i="14" s="1"/>
  <c r="Q55" i="14" s="1"/>
  <c r="Q54" i="14" s="1"/>
  <c r="Q53" i="14" s="1"/>
  <c r="Q52" i="14" s="1"/>
  <c r="Q51" i="14" s="1"/>
  <c r="Q50" i="14" s="1"/>
  <c r="Q49" i="14" s="1"/>
  <c r="Q48" i="14" s="1"/>
  <c r="Q47" i="14" s="1"/>
  <c r="Q46" i="14" s="1"/>
  <c r="Q45" i="14" s="1"/>
  <c r="Q44" i="14" s="1"/>
  <c r="Q43" i="14" s="1"/>
  <c r="Q42" i="14" s="1"/>
  <c r="Q41" i="14" s="1"/>
  <c r="Q40" i="14" s="1"/>
  <c r="Q39" i="14" s="1"/>
  <c r="Q38" i="14" s="1"/>
  <c r="Q37" i="14" s="1"/>
  <c r="Q36" i="14" s="1"/>
  <c r="Q35" i="14" s="1"/>
  <c r="Q34" i="14" s="1"/>
  <c r="Q33" i="14" s="1"/>
  <c r="Q32" i="14" s="1"/>
  <c r="Q31" i="14" s="1"/>
  <c r="Q30" i="14" s="1"/>
  <c r="Q29" i="14" s="1"/>
  <c r="Q28" i="14" s="1"/>
  <c r="Q27" i="14" s="1"/>
  <c r="Q26" i="14" s="1"/>
  <c r="Q25" i="14" s="1"/>
  <c r="Q24" i="14" s="1"/>
  <c r="Q23" i="14" s="1"/>
  <c r="Q22" i="14" s="1"/>
  <c r="Q21" i="14" s="1"/>
  <c r="Q20" i="14" s="1"/>
  <c r="Q19" i="14" s="1"/>
  <c r="Q18" i="14" s="1"/>
  <c r="Q17" i="14" s="1"/>
  <c r="Q16" i="14" s="1"/>
  <c r="Q15" i="14" s="1"/>
  <c r="Q14" i="14" s="1"/>
  <c r="Q13" i="14" s="1"/>
  <c r="Q12" i="14" s="1"/>
  <c r="Q11" i="14" s="1"/>
  <c r="Q10" i="14" s="1"/>
  <c r="Q9" i="14" s="1"/>
  <c r="Q8" i="14" s="1"/>
  <c r="Q7" i="14" s="1"/>
  <c r="Q6" i="14" s="1"/>
  <c r="Q5" i="14" s="1"/>
  <c r="Q4" i="14" s="1"/>
  <c r="H7" i="14" s="1"/>
  <c r="S104" i="14"/>
  <c r="S103" i="14" s="1"/>
  <c r="S102" i="14" s="1"/>
  <c r="S101" i="14" s="1"/>
  <c r="S100" i="14" s="1"/>
  <c r="S99" i="14" s="1"/>
  <c r="S98" i="14" s="1"/>
  <c r="S97" i="14" s="1"/>
  <c r="S96" i="14" s="1"/>
  <c r="S95" i="14" s="1"/>
  <c r="S94" i="14" s="1"/>
  <c r="S93" i="14" s="1"/>
  <c r="S92" i="14" s="1"/>
  <c r="S91" i="14" s="1"/>
  <c r="S90" i="14" s="1"/>
  <c r="S89" i="14" s="1"/>
  <c r="S88" i="14" s="1"/>
  <c r="S87" i="14" s="1"/>
  <c r="S86" i="14" s="1"/>
  <c r="S85" i="14" s="1"/>
  <c r="S84" i="14" s="1"/>
  <c r="S83" i="14" s="1"/>
  <c r="S82" i="14" s="1"/>
  <c r="S81" i="14" s="1"/>
  <c r="S80" i="14" s="1"/>
  <c r="S79" i="14" s="1"/>
  <c r="S78" i="14" s="1"/>
  <c r="S77" i="14" s="1"/>
  <c r="S76" i="14" s="1"/>
  <c r="S75" i="14" s="1"/>
  <c r="S74" i="14" s="1"/>
  <c r="S73" i="14" s="1"/>
  <c r="S72" i="14" s="1"/>
  <c r="S71" i="14" s="1"/>
  <c r="S70" i="14" s="1"/>
  <c r="S69" i="14" s="1"/>
  <c r="S68" i="14" s="1"/>
  <c r="S67" i="14" s="1"/>
  <c r="S66" i="14" s="1"/>
  <c r="S65" i="14" s="1"/>
  <c r="S64" i="14" s="1"/>
  <c r="S63" i="14" s="1"/>
  <c r="S62" i="14" s="1"/>
  <c r="S61" i="14" s="1"/>
  <c r="S60" i="14" s="1"/>
  <c r="S59" i="14" s="1"/>
  <c r="S58" i="14" s="1"/>
  <c r="S57" i="14" s="1"/>
  <c r="S56" i="14" s="1"/>
  <c r="S55" i="14" s="1"/>
  <c r="S54" i="14" s="1"/>
  <c r="S53" i="14" s="1"/>
  <c r="S52" i="14" s="1"/>
  <c r="S51" i="14" s="1"/>
  <c r="S50" i="14" s="1"/>
  <c r="S49" i="14" s="1"/>
  <c r="S48" i="14" s="1"/>
  <c r="S47" i="14" s="1"/>
  <c r="S46" i="14" s="1"/>
  <c r="S45" i="14" s="1"/>
  <c r="S44" i="14" s="1"/>
  <c r="S43" i="14" s="1"/>
  <c r="S42" i="14" s="1"/>
  <c r="S41" i="14" s="1"/>
  <c r="S40" i="14" s="1"/>
  <c r="S39" i="14" s="1"/>
  <c r="S38" i="14" s="1"/>
  <c r="S37" i="14" s="1"/>
  <c r="S36" i="14" s="1"/>
  <c r="S35" i="14" s="1"/>
  <c r="S34" i="14" s="1"/>
  <c r="S33" i="14" s="1"/>
  <c r="S32" i="14" s="1"/>
  <c r="S31" i="14" s="1"/>
  <c r="S30" i="14" s="1"/>
  <c r="S29" i="14" s="1"/>
  <c r="S28" i="14" s="1"/>
  <c r="S27" i="14" s="1"/>
  <c r="S26" i="14" s="1"/>
  <c r="S25" i="14" s="1"/>
  <c r="S24" i="14" s="1"/>
  <c r="S23" i="14" s="1"/>
  <c r="S22" i="14" s="1"/>
  <c r="S21" i="14" s="1"/>
  <c r="S20" i="14" s="1"/>
  <c r="S19" i="14" s="1"/>
  <c r="S18" i="14" s="1"/>
  <c r="S17" i="14" s="1"/>
  <c r="S16" i="14" s="1"/>
  <c r="S15" i="14" s="1"/>
  <c r="S14" i="14" s="1"/>
  <c r="S13" i="14" s="1"/>
  <c r="S12" i="14" s="1"/>
  <c r="S11" i="14" s="1"/>
  <c r="S10" i="14" s="1"/>
  <c r="S9" i="14" s="1"/>
  <c r="S8" i="14" s="1"/>
  <c r="S7" i="14" s="1"/>
  <c r="S6" i="14" s="1"/>
  <c r="S5" i="14" s="1"/>
  <c r="S4" i="14" s="1"/>
  <c r="H8" i="14" s="1"/>
</calcChain>
</file>

<file path=xl/sharedStrings.xml><?xml version="1.0" encoding="utf-8"?>
<sst xmlns="http://schemas.openxmlformats.org/spreadsheetml/2006/main" count="1293" uniqueCount="95">
  <si>
    <t>PERIODO</t>
  </si>
  <si>
    <t>SERIE ORIGINAL</t>
  </si>
  <si>
    <t>DESESTACIONALIZADA</t>
  </si>
  <si>
    <t>INDICE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</si>
  <si>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</si>
  <si>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</si>
  <si>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</si>
  <si>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</si>
  <si>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</si>
  <si>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</si>
  <si>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</si>
  <si>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</si>
  <si>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</si>
  <si>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TENDENCIA-CICLO</t>
  </si>
  <si>
    <t>DIF. ANUAL</t>
  </si>
  <si>
    <t>DIF. MENSUAL</t>
  </si>
  <si>
    <t>Indice Manufacturero Ajustado por Tamaño de Empresa</t>
  </si>
  <si>
    <t>Entrega de Productos Manufacturero</t>
  </si>
  <si>
    <t>Inventarios Manufactureros</t>
  </si>
  <si>
    <t>Producción Manufacturera</t>
  </si>
  <si>
    <t>D11</t>
  </si>
  <si>
    <t>D12</t>
  </si>
  <si>
    <t>Nuevos Pedidos Manufactureros</t>
  </si>
  <si>
    <t>Imate</t>
  </si>
  <si>
    <t>Ped_m</t>
  </si>
  <si>
    <t>Prod_m</t>
  </si>
  <si>
    <t>Empl_m</t>
  </si>
  <si>
    <t>EP_m</t>
  </si>
  <si>
    <t>Inv_m</t>
  </si>
  <si>
    <t>.</t>
  </si>
  <si>
    <t>Índice</t>
  </si>
  <si>
    <t>Dirección</t>
  </si>
  <si>
    <t>Tasa de Cambio</t>
  </si>
  <si>
    <t xml:space="preserve"> de cambio</t>
  </si>
  <si>
    <t>IIMEF Manufacturero</t>
  </si>
  <si>
    <t>Tendencia-ciclo</t>
  </si>
  <si>
    <t>Ajustado por tamaño de empresa</t>
  </si>
  <si>
    <t>Nuevos Pedidos</t>
  </si>
  <si>
    <t>Producción</t>
  </si>
  <si>
    <t>Empleo</t>
  </si>
  <si>
    <t>Entrega de Productos</t>
  </si>
  <si>
    <t>Inventarios</t>
  </si>
  <si>
    <t>1/ El cambio en puntos porcentuales puede no coincidir con la diferencia entre los dos meses por redondeo.</t>
  </si>
  <si>
    <t>2/ Número de meses moviéndose en la dirección actual.</t>
  </si>
  <si>
    <t>IIMEF No Manufacturero</t>
  </si>
  <si>
    <t>Imef_nm</t>
  </si>
  <si>
    <t>Inmate</t>
  </si>
  <si>
    <t>Ped_nm</t>
  </si>
  <si>
    <t>Prod_nm</t>
  </si>
  <si>
    <t>Empl_nm</t>
  </si>
  <si>
    <t>EP_nm</t>
  </si>
  <si>
    <t>Indice No Manufacturero Ajustado por Tamaño de Empresa</t>
  </si>
  <si>
    <t>Nuevos Pedidos No manufactureros</t>
  </si>
  <si>
    <t>Producción No Manufacturera</t>
  </si>
  <si>
    <t>Empleo No Manufacturero</t>
  </si>
  <si>
    <t>Entrega de Productos No Manufacturero</t>
  </si>
  <si>
    <t>Empleo ManufactureroEmpl/a</t>
  </si>
  <si>
    <t>mes_anterior</t>
  </si>
  <si>
    <t>mes_presente</t>
  </si>
  <si>
    <t>Imef_m</t>
  </si>
  <si>
    <t>Índice Manufacturero</t>
  </si>
  <si>
    <t>Índice No Manufacturero Ponderado</t>
  </si>
  <si>
    <r>
      <t>Cambio en puntos porcentuales</t>
    </r>
    <r>
      <rPr>
        <b/>
        <vertAlign val="superscript"/>
        <sz val="13"/>
        <color indexed="8"/>
        <rFont val="Calibri"/>
        <family val="2"/>
        <scheme val="minor"/>
      </rPr>
      <t>1/</t>
    </r>
  </si>
  <si>
    <r>
      <t>Tendencia (meses)</t>
    </r>
    <r>
      <rPr>
        <b/>
        <vertAlign val="superscript"/>
        <sz val="13"/>
        <color indexed="8"/>
        <rFont val="Calibri"/>
        <family val="2"/>
        <scheme val="minor"/>
      </rPr>
      <t>2/</t>
    </r>
  </si>
  <si>
    <t>Manufacturero</t>
  </si>
  <si>
    <t>No manufacturero</t>
  </si>
  <si>
    <t>Tendencia-Ciclo</t>
  </si>
  <si>
    <t>ÍNDICE MANUFACTURERO</t>
  </si>
  <si>
    <t>ÍNDICE NO MANUFACTURERO</t>
  </si>
  <si>
    <t>MANUFACTURERO &amp; NO MANUFACTURERO</t>
  </si>
  <si>
    <t>Manufacturero &amp; No manufacturero</t>
  </si>
  <si>
    <t>Índice No Manufacturero</t>
  </si>
  <si>
    <t>Índice Manufacturero Ponderado</t>
  </si>
  <si>
    <t>Fecha</t>
  </si>
  <si>
    <r>
      <t>Cambio en puntos porcentuales</t>
    </r>
    <r>
      <rPr>
        <b/>
        <vertAlign val="superscript"/>
        <sz val="13"/>
        <rFont val="Calibri (Cuerpo)"/>
      </rPr>
      <t>1/</t>
    </r>
  </si>
  <si>
    <t>Mínimo        2005-2019</t>
  </si>
  <si>
    <t>Mínimo        2020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</si>
  <si>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</si>
  <si>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</si>
  <si>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</si>
  <si>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</si>
  <si>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</si>
  <si>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</si>
  <si>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</si>
  <si>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</si>
  <si>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</si>
  <si>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</si>
  <si>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</si>
  <si>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</si>
  <si>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</si>
  <si>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</si>
  <si>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</si>
  <si>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X</t>
  </si>
  <si>
    <t>Feb´2025</t>
  </si>
  <si>
    <t>Mar´2025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</si>
</sst>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_"/>
    <numFmt numFmtId="165" formatCode="0.0"/>
    <numFmt numFmtId="166" formatCode="0.0000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color theme="0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vertAlign val="superscript"/>
      <sz val="13"/>
      <color indexed="8"/>
      <name val="Calibri"/>
      <family val="2"/>
      <scheme val="minor"/>
    </font>
    <font>
      <b/>
      <sz val="10"/>
      <name val="Arial"/>
      <family val="2"/>
    </font>
    <font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vertAlign val="superscript"/>
      <sz val="13"/>
      <name val="Calibri (Cuerpo)"/>
    </font>
    <font>
      <sz val="9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lightTrellis">
        <fgColor indexed="22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Trellis">
        <fgColor indexed="22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90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0" fontId="14" fillId="15" borderId="24" applyNumberFormat="0" applyFont="0" applyAlignment="0" applyProtection="0"/>
    <xf numFmtId="0" fontId="11" fillId="15" borderId="24" applyNumberFormat="0" applyFont="0" applyAlignment="0" applyProtection="0"/>
    <xf numFmtId="9" fontId="13" fillId="0" borderId="0" applyFont="0" applyFill="0" applyBorder="0" applyAlignment="0" applyProtection="0"/>
    <xf numFmtId="0" fontId="20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3" fillId="31" borderId="34" applyNumberFormat="0" applyAlignment="0" applyProtection="0"/>
    <xf numFmtId="0" fontId="44" fillId="32" borderId="35" applyNumberFormat="0" applyAlignment="0" applyProtection="0"/>
    <xf numFmtId="0" fontId="45" fillId="32" borderId="34" applyNumberFormat="0" applyAlignment="0" applyProtection="0"/>
    <xf numFmtId="0" fontId="46" fillId="0" borderId="36" applyNumberFormat="0" applyFill="0" applyAlignment="0" applyProtection="0"/>
    <xf numFmtId="0" fontId="47" fillId="33" borderId="3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9" borderId="0" applyNumberFormat="0" applyBorder="0" applyAlignment="0" applyProtection="0"/>
    <xf numFmtId="0" fontId="10" fillId="36" borderId="0" applyNumberFormat="0" applyBorder="0" applyAlignment="0" applyProtection="0"/>
    <xf numFmtId="0" fontId="5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5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5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46" borderId="0" applyNumberFormat="0" applyBorder="0" applyAlignment="0" applyProtection="0"/>
    <xf numFmtId="0" fontId="50" fillId="47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8" borderId="0" applyNumberFormat="0" applyBorder="0" applyAlignment="0" applyProtection="0"/>
    <xf numFmtId="0" fontId="50" fillId="49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50" borderId="0" applyNumberFormat="0" applyBorder="0" applyAlignment="0" applyProtection="0"/>
    <xf numFmtId="0" fontId="10" fillId="0" borderId="0"/>
    <xf numFmtId="0" fontId="51" fillId="14" borderId="0" applyNumberFormat="0" applyBorder="0" applyAlignment="0" applyProtection="0"/>
    <xf numFmtId="0" fontId="10" fillId="15" borderId="24" applyNumberFormat="0" applyFont="0" applyAlignment="0" applyProtection="0"/>
    <xf numFmtId="0" fontId="9" fillId="0" borderId="0"/>
    <xf numFmtId="0" fontId="9" fillId="15" borderId="24" applyNumberFormat="0" applyFont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9" fillId="36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46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48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50" borderId="0" applyNumberFormat="0" applyBorder="0" applyAlignment="0" applyProtection="0"/>
    <xf numFmtId="0" fontId="8" fillId="0" borderId="0"/>
    <xf numFmtId="0" fontId="8" fillId="15" borderId="24" applyNumberFormat="0" applyFont="0" applyAlignment="0" applyProtection="0"/>
    <xf numFmtId="0" fontId="8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11" borderId="0" applyNumberFormat="0" applyBorder="0" applyAlignment="0" applyProtection="0"/>
    <xf numFmtId="0" fontId="8" fillId="46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48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7" fillId="0" borderId="0"/>
    <xf numFmtId="0" fontId="6" fillId="0" borderId="0"/>
    <xf numFmtId="0" fontId="6" fillId="15" borderId="24" applyNumberFormat="0" applyFont="0" applyAlignment="0" applyProtection="0"/>
    <xf numFmtId="0" fontId="6" fillId="35" borderId="0" applyNumberFormat="0" applyBorder="0" applyAlignment="0" applyProtection="0"/>
    <xf numFmtId="0" fontId="6" fillId="9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11" borderId="0" applyNumberFormat="0" applyBorder="0" applyAlignment="0" applyProtection="0"/>
    <xf numFmtId="0" fontId="6" fillId="46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4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5" fillId="0" borderId="0"/>
    <xf numFmtId="0" fontId="5" fillId="15" borderId="24" applyNumberFormat="0" applyFont="0" applyAlignment="0" applyProtection="0"/>
    <xf numFmtId="0" fontId="5" fillId="35" borderId="0" applyNumberFormat="0" applyBorder="0" applyAlignment="0" applyProtection="0"/>
    <xf numFmtId="0" fontId="5" fillId="9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5" borderId="0" applyNumberFormat="0" applyBorder="0" applyAlignment="0" applyProtection="0"/>
    <xf numFmtId="0" fontId="5" fillId="11" borderId="0" applyNumberFormat="0" applyBorder="0" applyAlignment="0" applyProtection="0"/>
    <xf numFmtId="0" fontId="5" fillId="4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48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50" borderId="0" applyNumberFormat="0" applyBorder="0" applyAlignment="0" applyProtection="0"/>
    <xf numFmtId="0" fontId="4" fillId="0" borderId="0"/>
    <xf numFmtId="0" fontId="4" fillId="15" borderId="24" applyNumberFormat="0" applyFont="0" applyAlignment="0" applyProtection="0"/>
    <xf numFmtId="0" fontId="4" fillId="35" borderId="0" applyNumberFormat="0" applyBorder="0" applyAlignment="0" applyProtection="0"/>
    <xf numFmtId="0" fontId="4" fillId="9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39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48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0" borderId="0" applyNumberFormat="0" applyBorder="0" applyAlignment="0" applyProtection="0"/>
    <xf numFmtId="0" fontId="3" fillId="0" borderId="0"/>
    <xf numFmtId="0" fontId="3" fillId="15" borderId="24" applyNumberFormat="0" applyFont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48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50" borderId="0" applyNumberFormat="0" applyBorder="0" applyAlignment="0" applyProtection="0"/>
    <xf numFmtId="0" fontId="2" fillId="0" borderId="0"/>
    <xf numFmtId="0" fontId="2" fillId="15" borderId="24" applyNumberFormat="0" applyFont="0" applyAlignment="0" applyProtection="0"/>
    <xf numFmtId="0" fontId="2" fillId="35" borderId="0" applyNumberFormat="0" applyBorder="0" applyAlignment="0" applyProtection="0"/>
    <xf numFmtId="0" fontId="2" fillId="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10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4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50" borderId="0" applyNumberFormat="0" applyBorder="0" applyAlignment="0" applyProtection="0"/>
    <xf numFmtId="43" fontId="53" fillId="0" borderId="0" applyFont="0" applyFill="0" applyBorder="0" applyAlignment="0" applyProtection="0"/>
  </cellStyleXfs>
  <cellXfs count="229">
    <xf numFmtId="0" fontId="0" fillId="0" borderId="0" xfId="0"/>
    <xf numFmtId="165" fontId="15" fillId="16" borderId="0" xfId="0" applyNumberFormat="1" applyFont="1" applyFill="1" applyAlignment="1">
      <alignment horizontal="center" vertical="center"/>
    </xf>
    <xf numFmtId="165" fontId="15" fillId="16" borderId="0" xfId="0" applyNumberFormat="1" applyFont="1" applyFill="1"/>
    <xf numFmtId="165" fontId="15" fillId="16" borderId="0" xfId="0" applyNumberFormat="1" applyFont="1" applyFill="1" applyAlignment="1">
      <alignment vertical="center"/>
    </xf>
    <xf numFmtId="0" fontId="16" fillId="16" borderId="0" xfId="0" applyFont="1" applyFill="1" applyAlignment="1">
      <alignment vertical="center"/>
    </xf>
    <xf numFmtId="165" fontId="15" fillId="0" borderId="0" xfId="0" applyNumberFormat="1" applyFont="1"/>
    <xf numFmtId="0" fontId="22" fillId="0" borderId="0" xfId="0" applyFont="1"/>
    <xf numFmtId="165" fontId="15" fillId="17" borderId="3" xfId="0" applyNumberFormat="1" applyFont="1" applyFill="1" applyBorder="1" applyAlignment="1">
      <alignment horizontal="center" vertical="center"/>
    </xf>
    <xf numFmtId="165" fontId="15" fillId="17" borderId="4" xfId="0" applyNumberFormat="1" applyFont="1" applyFill="1" applyBorder="1" applyAlignment="1">
      <alignment horizontal="center" vertical="center"/>
    </xf>
    <xf numFmtId="165" fontId="15" fillId="17" borderId="5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65" fontId="15" fillId="0" borderId="0" xfId="0" applyNumberFormat="1" applyFont="1" applyAlignment="1">
      <alignment horizontal="center" vertical="center"/>
    </xf>
    <xf numFmtId="165" fontId="15" fillId="0" borderId="6" xfId="0" applyNumberFormat="1" applyFont="1" applyBorder="1" applyAlignment="1">
      <alignment horizontal="center" wrapText="1"/>
    </xf>
    <xf numFmtId="165" fontId="15" fillId="18" borderId="0" xfId="0" applyNumberFormat="1" applyFont="1" applyFill="1" applyAlignment="1">
      <alignment horizontal="center"/>
    </xf>
    <xf numFmtId="165" fontId="15" fillId="19" borderId="0" xfId="0" applyNumberFormat="1" applyFont="1" applyFill="1" applyAlignment="1">
      <alignment horizontal="center"/>
    </xf>
    <xf numFmtId="165" fontId="15" fillId="16" borderId="0" xfId="0" applyNumberFormat="1" applyFont="1" applyFill="1" applyAlignment="1">
      <alignment horizontal="center" vertical="center" wrapText="1"/>
    </xf>
    <xf numFmtId="165" fontId="15" fillId="21" borderId="7" xfId="0" applyNumberFormat="1" applyFont="1" applyFill="1" applyBorder="1" applyAlignment="1">
      <alignment horizontal="center"/>
    </xf>
    <xf numFmtId="165" fontId="15" fillId="18" borderId="0" xfId="0" applyNumberFormat="1" applyFont="1" applyFill="1" applyAlignment="1">
      <alignment horizontal="center" wrapText="1"/>
    </xf>
    <xf numFmtId="165" fontId="17" fillId="16" borderId="0" xfId="0" applyNumberFormat="1" applyFont="1" applyFill="1"/>
    <xf numFmtId="1" fontId="15" fillId="16" borderId="0" xfId="0" applyNumberFormat="1" applyFont="1" applyFill="1"/>
    <xf numFmtId="1" fontId="15" fillId="16" borderId="0" xfId="0" applyNumberFormat="1" applyFont="1" applyFill="1" applyAlignment="1">
      <alignment vertical="center"/>
    </xf>
    <xf numFmtId="1" fontId="15" fillId="16" borderId="0" xfId="0" applyNumberFormat="1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vertical="center"/>
    </xf>
    <xf numFmtId="0" fontId="17" fillId="16" borderId="0" xfId="0" applyFont="1" applyFill="1" applyAlignment="1">
      <alignment vertical="center"/>
    </xf>
    <xf numFmtId="0" fontId="15" fillId="17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164" fontId="15" fillId="17" borderId="4" xfId="0" applyNumberFormat="1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vertical="center"/>
    </xf>
    <xf numFmtId="0" fontId="15" fillId="17" borderId="5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5" fillId="16" borderId="8" xfId="0" applyNumberFormat="1" applyFont="1" applyFill="1" applyBorder="1" applyAlignment="1">
      <alignment horizontal="center" vertical="center" wrapText="1"/>
    </xf>
    <xf numFmtId="165" fontId="15" fillId="23" borderId="9" xfId="0" applyNumberFormat="1" applyFont="1" applyFill="1" applyBorder="1" applyAlignment="1">
      <alignment horizontal="center" vertical="center"/>
    </xf>
    <xf numFmtId="165" fontId="15" fillId="16" borderId="9" xfId="0" applyNumberFormat="1" applyFont="1" applyFill="1" applyBorder="1" applyAlignment="1">
      <alignment horizontal="center" vertical="center" wrapText="1"/>
    </xf>
    <xf numFmtId="165" fontId="15" fillId="24" borderId="9" xfId="0" applyNumberFormat="1" applyFont="1" applyFill="1" applyBorder="1" applyAlignment="1">
      <alignment horizontal="center" vertical="center"/>
    </xf>
    <xf numFmtId="165" fontId="15" fillId="25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16" borderId="0" xfId="0" applyFont="1" applyFill="1" applyAlignment="1">
      <alignment horizontal="left"/>
    </xf>
    <xf numFmtId="0" fontId="15" fillId="16" borderId="0" xfId="0" applyFont="1" applyFill="1" applyAlignment="1">
      <alignment horizontal="center" vertical="center"/>
    </xf>
    <xf numFmtId="165" fontId="15" fillId="16" borderId="0" xfId="0" applyNumberFormat="1" applyFont="1" applyFill="1" applyAlignment="1">
      <alignment horizontal="left" wrapText="1"/>
    </xf>
    <xf numFmtId="1" fontId="15" fillId="16" borderId="0" xfId="0" applyNumberFormat="1" applyFont="1" applyFill="1" applyAlignment="1">
      <alignment horizontal="left" wrapText="1"/>
    </xf>
    <xf numFmtId="1" fontId="15" fillId="0" borderId="0" xfId="0" applyNumberFormat="1" applyFont="1" applyAlignment="1">
      <alignment horizontal="left" wrapText="1"/>
    </xf>
    <xf numFmtId="0" fontId="15" fillId="1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16" borderId="0" xfId="0" applyFont="1" applyFill="1"/>
    <xf numFmtId="0" fontId="15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 wrapText="1"/>
    </xf>
    <xf numFmtId="0" fontId="26" fillId="16" borderId="0" xfId="0" applyFont="1" applyFill="1"/>
    <xf numFmtId="165" fontId="16" fillId="17" borderId="0" xfId="0" applyNumberFormat="1" applyFont="1" applyFill="1" applyAlignment="1">
      <alignment horizontal="center" vertical="center"/>
    </xf>
    <xf numFmtId="165" fontId="16" fillId="16" borderId="0" xfId="0" applyNumberFormat="1" applyFont="1" applyFill="1" applyAlignment="1">
      <alignment horizontal="center" vertical="center"/>
    </xf>
    <xf numFmtId="0" fontId="17" fillId="0" borderId="0" xfId="0" applyFont="1"/>
    <xf numFmtId="2" fontId="15" fillId="0" borderId="0" xfId="0" applyNumberFormat="1" applyFont="1" applyAlignment="1">
      <alignment horizontal="center" vertical="center"/>
    </xf>
    <xf numFmtId="2" fontId="15" fillId="16" borderId="0" xfId="0" applyNumberFormat="1" applyFont="1" applyFill="1" applyAlignment="1">
      <alignment horizontal="center" wrapText="1"/>
    </xf>
    <xf numFmtId="2" fontId="15" fillId="16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165" fontId="17" fillId="0" borderId="0" xfId="0" applyNumberFormat="1" applyFont="1" applyAlignment="1">
      <alignment horizontal="center"/>
    </xf>
    <xf numFmtId="165" fontId="15" fillId="16" borderId="0" xfId="0" applyNumberFormat="1" applyFont="1" applyFill="1" applyAlignment="1">
      <alignment horizontal="center"/>
    </xf>
    <xf numFmtId="2" fontId="17" fillId="0" borderId="0" xfId="0" applyNumberFormat="1" applyFont="1"/>
    <xf numFmtId="2" fontId="0" fillId="0" borderId="0" xfId="0" applyNumberFormat="1"/>
    <xf numFmtId="165" fontId="26" fillId="0" borderId="0" xfId="0" applyNumberFormat="1" applyFont="1" applyAlignment="1">
      <alignment horizontal="center" vertical="center"/>
    </xf>
    <xf numFmtId="0" fontId="32" fillId="16" borderId="1" xfId="0" applyFont="1" applyFill="1" applyBorder="1" applyAlignment="1">
      <alignment horizontal="center" vertical="center" wrapText="1"/>
    </xf>
    <xf numFmtId="165" fontId="32" fillId="16" borderId="2" xfId="0" applyNumberFormat="1" applyFont="1" applyFill="1" applyBorder="1" applyAlignment="1">
      <alignment horizontal="center" vertical="center" wrapText="1"/>
    </xf>
    <xf numFmtId="165" fontId="32" fillId="16" borderId="1" xfId="0" applyNumberFormat="1" applyFont="1" applyFill="1" applyBorder="1" applyAlignment="1">
      <alignment horizontal="center" vertical="center" wrapText="1"/>
    </xf>
    <xf numFmtId="0" fontId="32" fillId="16" borderId="2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center" wrapText="1"/>
    </xf>
    <xf numFmtId="2" fontId="15" fillId="16" borderId="0" xfId="0" applyNumberFormat="1" applyFont="1" applyFill="1" applyAlignment="1">
      <alignment horizontal="center"/>
    </xf>
    <xf numFmtId="17" fontId="33" fillId="16" borderId="19" xfId="0" applyNumberFormat="1" applyFont="1" applyFill="1" applyBorder="1" applyAlignment="1">
      <alignment horizontal="center" vertical="center"/>
    </xf>
    <xf numFmtId="165" fontId="33" fillId="16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16" borderId="29" xfId="0" applyFont="1" applyFill="1" applyBorder="1" applyAlignment="1">
      <alignment vertical="center"/>
    </xf>
    <xf numFmtId="165" fontId="34" fillId="16" borderId="0" xfId="0" applyNumberFormat="1" applyFont="1" applyFill="1" applyAlignment="1">
      <alignment horizontal="center" vertical="center"/>
    </xf>
    <xf numFmtId="17" fontId="34" fillId="16" borderId="0" xfId="0" applyNumberFormat="1" applyFont="1" applyFill="1" applyAlignment="1">
      <alignment horizontal="center" vertical="center"/>
    </xf>
    <xf numFmtId="165" fontId="34" fillId="16" borderId="2" xfId="0" applyNumberFormat="1" applyFont="1" applyFill="1" applyBorder="1" applyAlignment="1">
      <alignment horizontal="center" vertical="center"/>
    </xf>
    <xf numFmtId="0" fontId="33" fillId="16" borderId="29" xfId="0" applyFont="1" applyFill="1" applyBorder="1" applyAlignment="1">
      <alignment vertical="center"/>
    </xf>
    <xf numFmtId="165" fontId="33" fillId="16" borderId="0" xfId="0" applyNumberFormat="1" applyFont="1" applyFill="1" applyAlignment="1">
      <alignment horizontal="center" vertical="center"/>
    </xf>
    <xf numFmtId="17" fontId="33" fillId="16" borderId="0" xfId="0" applyNumberFormat="1" applyFont="1" applyFill="1" applyAlignment="1">
      <alignment horizontal="center" vertical="center"/>
    </xf>
    <xf numFmtId="165" fontId="33" fillId="16" borderId="2" xfId="0" applyNumberFormat="1" applyFont="1" applyFill="1" applyBorder="1" applyAlignment="1">
      <alignment horizontal="center" vertical="center"/>
    </xf>
    <xf numFmtId="0" fontId="33" fillId="16" borderId="18" xfId="0" applyFont="1" applyFill="1" applyBorder="1" applyAlignment="1">
      <alignment vertical="center"/>
    </xf>
    <xf numFmtId="165" fontId="33" fillId="16" borderId="20" xfId="0" applyNumberFormat="1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 wrapText="1"/>
    </xf>
    <xf numFmtId="0" fontId="34" fillId="27" borderId="26" xfId="0" applyFont="1" applyFill="1" applyBorder="1" applyAlignment="1">
      <alignment horizontal="center" vertical="center" wrapText="1"/>
    </xf>
    <xf numFmtId="0" fontId="34" fillId="27" borderId="28" xfId="0" applyFont="1" applyFill="1" applyBorder="1" applyAlignment="1">
      <alignment horizontal="center" vertical="center" wrapText="1"/>
    </xf>
    <xf numFmtId="0" fontId="32" fillId="16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5" fontId="36" fillId="16" borderId="0" xfId="0" applyNumberFormat="1" applyFont="1" applyFill="1"/>
    <xf numFmtId="0" fontId="16" fillId="28" borderId="4" xfId="0" applyFont="1" applyFill="1" applyBorder="1" applyAlignment="1">
      <alignment horizontal="center" vertical="center"/>
    </xf>
    <xf numFmtId="165" fontId="15" fillId="22" borderId="9" xfId="0" applyNumberFormat="1" applyFont="1" applyFill="1" applyBorder="1" applyAlignment="1">
      <alignment horizontal="center" vertical="center" wrapText="1"/>
    </xf>
    <xf numFmtId="0" fontId="15" fillId="28" borderId="4" xfId="0" applyFont="1" applyFill="1" applyBorder="1" applyAlignment="1">
      <alignment horizontal="center" vertical="center"/>
    </xf>
    <xf numFmtId="165" fontId="15" fillId="22" borderId="9" xfId="0" applyNumberFormat="1" applyFont="1" applyFill="1" applyBorder="1" applyAlignment="1">
      <alignment horizontal="center"/>
    </xf>
    <xf numFmtId="164" fontId="16" fillId="28" borderId="4" xfId="0" applyNumberFormat="1" applyFont="1" applyFill="1" applyBorder="1" applyAlignment="1">
      <alignment horizontal="center" vertical="center"/>
    </xf>
    <xf numFmtId="0" fontId="15" fillId="28" borderId="5" xfId="0" applyFont="1" applyFill="1" applyBorder="1" applyAlignment="1">
      <alignment horizontal="center" vertical="center"/>
    </xf>
    <xf numFmtId="165" fontId="15" fillId="22" borderId="10" xfId="0" applyNumberFormat="1" applyFont="1" applyFill="1" applyBorder="1" applyAlignment="1">
      <alignment horizontal="center" vertical="center"/>
    </xf>
    <xf numFmtId="0" fontId="15" fillId="28" borderId="4" xfId="0" applyFont="1" applyFill="1" applyBorder="1" applyAlignment="1">
      <alignment vertical="center"/>
    </xf>
    <xf numFmtId="165" fontId="16" fillId="28" borderId="4" xfId="0" applyNumberFormat="1" applyFont="1" applyFill="1" applyBorder="1" applyAlignment="1">
      <alignment horizontal="center" vertical="center"/>
    </xf>
    <xf numFmtId="165" fontId="15" fillId="28" borderId="4" xfId="0" applyNumberFormat="1" applyFont="1" applyFill="1" applyBorder="1" applyAlignment="1">
      <alignment horizontal="center" vertical="center"/>
    </xf>
    <xf numFmtId="165" fontId="15" fillId="22" borderId="0" xfId="0" applyNumberFormat="1" applyFont="1" applyFill="1" applyAlignment="1">
      <alignment horizontal="center" wrapText="1"/>
    </xf>
    <xf numFmtId="165" fontId="15" fillId="22" borderId="0" xfId="0" applyNumberFormat="1" applyFont="1" applyFill="1" applyAlignment="1">
      <alignment horizontal="center"/>
    </xf>
    <xf numFmtId="165" fontId="15" fillId="28" borderId="5" xfId="0" applyNumberFormat="1" applyFont="1" applyFill="1" applyBorder="1" applyAlignment="1">
      <alignment horizontal="center" vertical="center"/>
    </xf>
    <xf numFmtId="165" fontId="15" fillId="22" borderId="0" xfId="0" applyNumberFormat="1" applyFont="1" applyFill="1" applyAlignment="1">
      <alignment horizontal="center" vertical="center" wrapText="1"/>
    </xf>
    <xf numFmtId="165" fontId="15" fillId="22" borderId="7" xfId="0" applyNumberFormat="1" applyFont="1" applyFill="1" applyBorder="1" applyAlignment="1">
      <alignment horizontal="center"/>
    </xf>
    <xf numFmtId="165" fontId="15" fillId="16" borderId="6" xfId="0" applyNumberFormat="1" applyFont="1" applyFill="1" applyBorder="1" applyAlignment="1">
      <alignment horizontal="center" wrapText="1"/>
    </xf>
    <xf numFmtId="165" fontId="15" fillId="23" borderId="0" xfId="0" applyNumberFormat="1" applyFont="1" applyFill="1" applyAlignment="1">
      <alignment horizontal="center" wrapText="1"/>
    </xf>
    <xf numFmtId="165" fontId="15" fillId="24" borderId="0" xfId="0" applyNumberFormat="1" applyFont="1" applyFill="1" applyAlignment="1">
      <alignment horizontal="center" wrapText="1"/>
    </xf>
    <xf numFmtId="165" fontId="15" fillId="22" borderId="7" xfId="0" applyNumberFormat="1" applyFont="1" applyFill="1" applyBorder="1" applyAlignment="1">
      <alignment horizontal="center" wrapText="1"/>
    </xf>
    <xf numFmtId="165" fontId="15" fillId="25" borderId="7" xfId="0" applyNumberFormat="1" applyFont="1" applyFill="1" applyBorder="1" applyAlignment="1">
      <alignment horizontal="center" wrapText="1"/>
    </xf>
    <xf numFmtId="165" fontId="15" fillId="0" borderId="0" xfId="0" applyNumberFormat="1" applyFont="1" applyAlignment="1">
      <alignment horizontal="center" vertical="center" wrapText="1"/>
    </xf>
    <xf numFmtId="165" fontId="15" fillId="16" borderId="0" xfId="0" applyNumberFormat="1" applyFont="1" applyFill="1" applyAlignment="1">
      <alignment horizontal="center" wrapText="1"/>
    </xf>
    <xf numFmtId="165" fontId="15" fillId="0" borderId="0" xfId="0" applyNumberFormat="1" applyFont="1" applyAlignment="1">
      <alignment horizontal="center" wrapText="1"/>
    </xf>
    <xf numFmtId="165" fontId="15" fillId="0" borderId="6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/>
    </xf>
    <xf numFmtId="165" fontId="15" fillId="16" borderId="6" xfId="0" applyNumberFormat="1" applyFont="1" applyFill="1" applyBorder="1" applyAlignment="1">
      <alignment horizontal="center"/>
    </xf>
    <xf numFmtId="165" fontId="15" fillId="16" borderId="6" xfId="0" applyNumberFormat="1" applyFont="1" applyFill="1" applyBorder="1" applyAlignment="1">
      <alignment horizontal="center" vertical="center"/>
    </xf>
    <xf numFmtId="0" fontId="13" fillId="16" borderId="0" xfId="1178" applyFill="1"/>
    <xf numFmtId="0" fontId="31" fillId="16" borderId="0" xfId="1178" applyFont="1" applyFill="1" applyAlignment="1">
      <alignment horizontal="center"/>
    </xf>
    <xf numFmtId="0" fontId="13" fillId="16" borderId="0" xfId="1178" applyFill="1" applyAlignment="1">
      <alignment horizontal="center"/>
    </xf>
    <xf numFmtId="17" fontId="13" fillId="16" borderId="0" xfId="1178" applyNumberFormat="1" applyFill="1" applyAlignment="1">
      <alignment horizontal="center"/>
    </xf>
    <xf numFmtId="0" fontId="13" fillId="16" borderId="0" xfId="1178" quotePrefix="1" applyFill="1" applyAlignment="1">
      <alignment horizontal="center"/>
    </xf>
    <xf numFmtId="0" fontId="31" fillId="16" borderId="0" xfId="1178" applyFont="1" applyFill="1"/>
    <xf numFmtId="0" fontId="13" fillId="16" borderId="0" xfId="1178" quotePrefix="1" applyFill="1"/>
    <xf numFmtId="165" fontId="26" fillId="22" borderId="0" xfId="0" applyNumberFormat="1" applyFont="1" applyFill="1" applyAlignment="1">
      <alignment horizontal="center" wrapText="1"/>
    </xf>
    <xf numFmtId="165" fontId="26" fillId="0" borderId="0" xfId="0" applyNumberFormat="1" applyFont="1" applyAlignment="1">
      <alignment horizontal="center"/>
    </xf>
    <xf numFmtId="165" fontId="26" fillId="22" borderId="0" xfId="0" applyNumberFormat="1" applyFont="1" applyFill="1" applyAlignment="1">
      <alignment horizontal="center"/>
    </xf>
    <xf numFmtId="165" fontId="26" fillId="22" borderId="0" xfId="0" applyNumberFormat="1" applyFont="1" applyFill="1" applyAlignment="1">
      <alignment horizontal="center" vertical="center"/>
    </xf>
    <xf numFmtId="165" fontId="17" fillId="0" borderId="0" xfId="0" applyNumberFormat="1" applyFont="1"/>
    <xf numFmtId="165" fontId="26" fillId="22" borderId="0" xfId="0" applyNumberFormat="1" applyFont="1" applyFill="1" applyAlignment="1">
      <alignment horizontal="center" vertical="center" wrapText="1"/>
    </xf>
    <xf numFmtId="165" fontId="26" fillId="22" borderId="7" xfId="0" applyNumberFormat="1" applyFont="1" applyFill="1" applyBorder="1" applyAlignment="1">
      <alignment horizontal="center" wrapText="1"/>
    </xf>
    <xf numFmtId="165" fontId="26" fillId="22" borderId="7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5" fontId="26" fillId="16" borderId="0" xfId="0" applyNumberFormat="1" applyFont="1" applyFill="1"/>
    <xf numFmtId="165" fontId="26" fillId="22" borderId="7" xfId="0" applyNumberFormat="1" applyFont="1" applyFill="1" applyBorder="1" applyAlignment="1">
      <alignment horizontal="center" vertical="center" wrapText="1"/>
    </xf>
    <xf numFmtId="165" fontId="26" fillId="22" borderId="7" xfId="0" applyNumberFormat="1" applyFont="1" applyFill="1" applyBorder="1" applyAlignment="1">
      <alignment horizontal="center" vertical="center"/>
    </xf>
    <xf numFmtId="165" fontId="26" fillId="16" borderId="0" xfId="0" applyNumberFormat="1" applyFont="1" applyFill="1" applyAlignment="1">
      <alignment horizontal="center" vertical="center"/>
    </xf>
    <xf numFmtId="165" fontId="26" fillId="16" borderId="0" xfId="0" applyNumberFormat="1" applyFont="1" applyFill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16" borderId="2" xfId="0" applyNumberFormat="1" applyFont="1" applyFill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22" borderId="2" xfId="0" applyNumberFormat="1" applyFont="1" applyFill="1" applyBorder="1" applyAlignment="1">
      <alignment horizontal="center"/>
    </xf>
    <xf numFmtId="0" fontId="26" fillId="16" borderId="0" xfId="0" applyFont="1" applyFill="1" applyAlignment="1">
      <alignment horizontal="center"/>
    </xf>
    <xf numFmtId="0" fontId="26" fillId="16" borderId="0" xfId="0" applyFont="1" applyFill="1" applyAlignment="1">
      <alignment horizontal="center" vertical="center"/>
    </xf>
    <xf numFmtId="165" fontId="52" fillId="16" borderId="0" xfId="1448" applyNumberFormat="1" applyFont="1" applyFill="1" applyAlignment="1">
      <alignment horizontal="center"/>
    </xf>
    <xf numFmtId="165" fontId="52" fillId="16" borderId="0" xfId="1448" applyNumberFormat="1" applyFont="1" applyFill="1" applyAlignment="1">
      <alignment horizontal="center" vertical="center"/>
    </xf>
    <xf numFmtId="0" fontId="17" fillId="16" borderId="0" xfId="0" applyFont="1" applyFill="1"/>
    <xf numFmtId="166" fontId="13" fillId="16" borderId="0" xfId="1178" applyNumberFormat="1" applyFill="1" applyAlignment="1">
      <alignment horizontal="center"/>
    </xf>
    <xf numFmtId="166" fontId="13" fillId="16" borderId="0" xfId="1178" applyNumberFormat="1" applyFill="1"/>
    <xf numFmtId="1" fontId="26" fillId="0" borderId="0" xfId="0" applyNumberFormat="1" applyFont="1" applyAlignment="1">
      <alignment horizontal="center" vertical="center"/>
    </xf>
    <xf numFmtId="1" fontId="26" fillId="22" borderId="0" xfId="0" applyNumberFormat="1" applyFont="1" applyFill="1" applyAlignment="1">
      <alignment horizontal="center" vertical="center"/>
    </xf>
    <xf numFmtId="0" fontId="15" fillId="22" borderId="0" xfId="0" applyFont="1" applyFill="1" applyAlignment="1">
      <alignment horizontal="left"/>
    </xf>
    <xf numFmtId="0" fontId="15" fillId="22" borderId="0" xfId="0" applyFont="1" applyFill="1" applyAlignment="1">
      <alignment horizontal="center" vertical="center"/>
    </xf>
    <xf numFmtId="165" fontId="17" fillId="22" borderId="0" xfId="1589" applyNumberFormat="1" applyFont="1" applyFill="1" applyAlignment="1">
      <alignment horizontal="center"/>
    </xf>
    <xf numFmtId="165" fontId="26" fillId="21" borderId="7" xfId="0" applyNumberFormat="1" applyFont="1" applyFill="1" applyBorder="1" applyAlignment="1">
      <alignment horizontal="center" vertical="center"/>
    </xf>
    <xf numFmtId="165" fontId="26" fillId="19" borderId="0" xfId="0" applyNumberFormat="1" applyFont="1" applyFill="1" applyAlignment="1">
      <alignment horizontal="center" vertical="center"/>
    </xf>
    <xf numFmtId="165" fontId="26" fillId="18" borderId="0" xfId="0" applyNumberFormat="1" applyFont="1" applyFill="1" applyAlignment="1">
      <alignment horizontal="center" vertical="center"/>
    </xf>
    <xf numFmtId="1" fontId="26" fillId="16" borderId="0" xfId="0" applyNumberFormat="1" applyFont="1" applyFill="1" applyAlignment="1">
      <alignment horizontal="center" vertical="center"/>
    </xf>
    <xf numFmtId="0" fontId="16" fillId="17" borderId="6" xfId="0" applyFont="1" applyFill="1" applyBorder="1" applyAlignment="1">
      <alignment horizontal="center" vertical="center"/>
    </xf>
    <xf numFmtId="0" fontId="16" fillId="17" borderId="0" xfId="0" applyFont="1" applyFill="1" applyAlignment="1">
      <alignment horizontal="center" vertical="center"/>
    </xf>
    <xf numFmtId="0" fontId="24" fillId="26" borderId="12" xfId="1178" applyFont="1" applyFill="1" applyBorder="1" applyAlignment="1">
      <alignment horizontal="center" vertical="center" wrapText="1"/>
    </xf>
    <xf numFmtId="0" fontId="24" fillId="26" borderId="13" xfId="1178" applyFont="1" applyFill="1" applyBorder="1" applyAlignment="1">
      <alignment horizontal="center" vertical="center" wrapText="1"/>
    </xf>
    <xf numFmtId="0" fontId="24" fillId="26" borderId="14" xfId="1178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6" fillId="16" borderId="0" xfId="0" applyFont="1" applyFill="1" applyAlignment="1">
      <alignment horizontal="center" vertical="center" wrapText="1"/>
    </xf>
    <xf numFmtId="0" fontId="16" fillId="16" borderId="7" xfId="0" applyFont="1" applyFill="1" applyBorder="1" applyAlignment="1">
      <alignment horizontal="center" vertical="center" wrapText="1"/>
    </xf>
    <xf numFmtId="0" fontId="16" fillId="17" borderId="7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21" fillId="26" borderId="8" xfId="0" applyFont="1" applyFill="1" applyBorder="1" applyAlignment="1">
      <alignment horizontal="center"/>
    </xf>
    <xf numFmtId="0" fontId="21" fillId="26" borderId="9" xfId="0" applyFont="1" applyFill="1" applyBorder="1" applyAlignment="1">
      <alignment horizontal="center"/>
    </xf>
    <xf numFmtId="0" fontId="16" fillId="17" borderId="3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/>
    </xf>
    <xf numFmtId="0" fontId="24" fillId="20" borderId="9" xfId="1178" applyFont="1" applyFill="1" applyBorder="1" applyAlignment="1">
      <alignment horizontal="center" vertical="center" wrapText="1"/>
    </xf>
    <xf numFmtId="0" fontId="24" fillId="20" borderId="10" xfId="1178" applyFont="1" applyFill="1" applyBorder="1" applyAlignment="1">
      <alignment horizontal="center" vertical="center" wrapText="1"/>
    </xf>
    <xf numFmtId="165" fontId="16" fillId="17" borderId="0" xfId="0" applyNumberFormat="1" applyFont="1" applyFill="1" applyAlignment="1">
      <alignment horizontal="center" vertical="center"/>
    </xf>
    <xf numFmtId="165" fontId="16" fillId="17" borderId="7" xfId="0" applyNumberFormat="1" applyFont="1" applyFill="1" applyBorder="1" applyAlignment="1">
      <alignment horizontal="center" vertical="center"/>
    </xf>
    <xf numFmtId="165" fontId="16" fillId="16" borderId="8" xfId="0" applyNumberFormat="1" applyFont="1" applyFill="1" applyBorder="1" applyAlignment="1">
      <alignment horizontal="center" vertical="center"/>
    </xf>
    <xf numFmtId="165" fontId="16" fillId="16" borderId="9" xfId="0" applyNumberFormat="1" applyFont="1" applyFill="1" applyBorder="1" applyAlignment="1">
      <alignment horizontal="center" vertical="center"/>
    </xf>
    <xf numFmtId="165" fontId="16" fillId="16" borderId="10" xfId="0" applyNumberFormat="1" applyFont="1" applyFill="1" applyBorder="1" applyAlignment="1">
      <alignment horizontal="center" vertical="center"/>
    </xf>
    <xf numFmtId="165" fontId="16" fillId="17" borderId="0" xfId="0" applyNumberFormat="1" applyFont="1" applyFill="1" applyAlignment="1">
      <alignment horizontal="center" vertical="center" wrapText="1"/>
    </xf>
    <xf numFmtId="165" fontId="16" fillId="17" borderId="6" xfId="0" applyNumberFormat="1" applyFont="1" applyFill="1" applyBorder="1" applyAlignment="1">
      <alignment horizontal="center" vertical="center"/>
    </xf>
    <xf numFmtId="0" fontId="21" fillId="20" borderId="0" xfId="0" applyFont="1" applyFill="1" applyAlignment="1">
      <alignment horizontal="center"/>
    </xf>
    <xf numFmtId="0" fontId="21" fillId="20" borderId="7" xfId="0" applyFont="1" applyFill="1" applyBorder="1" applyAlignment="1">
      <alignment horizontal="center"/>
    </xf>
    <xf numFmtId="165" fontId="16" fillId="16" borderId="9" xfId="0" applyNumberFormat="1" applyFont="1" applyFill="1" applyBorder="1" applyAlignment="1">
      <alignment horizontal="center" vertical="center" wrapText="1"/>
    </xf>
    <xf numFmtId="165" fontId="16" fillId="16" borderId="10" xfId="0" applyNumberFormat="1" applyFont="1" applyFill="1" applyBorder="1" applyAlignment="1">
      <alignment horizontal="center" vertical="center" wrapText="1"/>
    </xf>
    <xf numFmtId="0" fontId="24" fillId="20" borderId="12" xfId="1178" applyFont="1" applyFill="1" applyBorder="1" applyAlignment="1">
      <alignment horizontal="center" vertical="center" wrapText="1"/>
    </xf>
    <xf numFmtId="0" fontId="24" fillId="20" borderId="13" xfId="1178" applyFont="1" applyFill="1" applyBorder="1" applyAlignment="1">
      <alignment horizontal="center" vertical="center" wrapText="1"/>
    </xf>
    <xf numFmtId="0" fontId="24" fillId="20" borderId="14" xfId="1178" applyFont="1" applyFill="1" applyBorder="1" applyAlignment="1">
      <alignment horizontal="center" vertical="center" wrapText="1"/>
    </xf>
    <xf numFmtId="165" fontId="16" fillId="16" borderId="6" xfId="0" applyNumberFormat="1" applyFont="1" applyFill="1" applyBorder="1" applyAlignment="1">
      <alignment horizontal="center" vertical="center"/>
    </xf>
    <xf numFmtId="165" fontId="16" fillId="16" borderId="0" xfId="0" applyNumberFormat="1" applyFont="1" applyFill="1" applyAlignment="1">
      <alignment horizontal="center" vertical="center"/>
    </xf>
    <xf numFmtId="165" fontId="16" fillId="16" borderId="7" xfId="0" applyNumberFormat="1" applyFont="1" applyFill="1" applyBorder="1" applyAlignment="1">
      <alignment horizontal="center" vertical="center"/>
    </xf>
    <xf numFmtId="165" fontId="16" fillId="17" borderId="7" xfId="0" applyNumberFormat="1" applyFont="1" applyFill="1" applyBorder="1" applyAlignment="1">
      <alignment horizontal="center" vertical="center" wrapText="1"/>
    </xf>
    <xf numFmtId="165" fontId="16" fillId="17" borderId="6" xfId="0" applyNumberFormat="1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justify" vertical="center" wrapText="1"/>
    </xf>
    <xf numFmtId="0" fontId="0" fillId="16" borderId="16" xfId="0" applyFill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166" fontId="31" fillId="23" borderId="0" xfId="1178" applyNumberFormat="1" applyFont="1" applyFill="1" applyAlignment="1">
      <alignment horizontal="center"/>
    </xf>
    <xf numFmtId="166" fontId="31" fillId="18" borderId="0" xfId="1178" applyNumberFormat="1" applyFont="1" applyFill="1" applyAlignment="1">
      <alignment horizontal="center"/>
    </xf>
    <xf numFmtId="166" fontId="31" fillId="16" borderId="0" xfId="1178" applyNumberFormat="1" applyFont="1" applyFill="1" applyAlignment="1">
      <alignment horizontal="center"/>
    </xf>
    <xf numFmtId="0" fontId="32" fillId="16" borderId="15" xfId="0" applyFont="1" applyFill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17" xfId="0" applyFont="1" applyBorder="1" applyAlignment="1">
      <alignment horizontal="justify" vertical="center" wrapText="1"/>
    </xf>
    <xf numFmtId="0" fontId="32" fillId="16" borderId="18" xfId="0" applyFont="1" applyFill="1" applyBorder="1" applyAlignment="1">
      <alignment horizontal="justify" vertical="center" wrapText="1"/>
    </xf>
    <xf numFmtId="0" fontId="33" fillId="0" borderId="19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29" fillId="27" borderId="21" xfId="0" applyFont="1" applyFill="1" applyBorder="1" applyAlignment="1">
      <alignment horizontal="center" vertical="center" wrapText="1"/>
    </xf>
    <xf numFmtId="0" fontId="29" fillId="27" borderId="22" xfId="0" applyFont="1" applyFill="1" applyBorder="1" applyAlignment="1">
      <alignment horizontal="center" vertical="center" wrapText="1"/>
    </xf>
    <xf numFmtId="0" fontId="29" fillId="27" borderId="21" xfId="0" applyFont="1" applyFill="1" applyBorder="1" applyAlignment="1">
      <alignment horizontal="center" vertical="center"/>
    </xf>
    <xf numFmtId="0" fontId="29" fillId="27" borderId="22" xfId="0" applyFont="1" applyFill="1" applyBorder="1" applyAlignment="1">
      <alignment horizontal="center" vertical="center"/>
    </xf>
    <xf numFmtId="0" fontId="29" fillId="27" borderId="17" xfId="0" applyFont="1" applyFill="1" applyBorder="1" applyAlignment="1">
      <alignment horizontal="center" vertical="center" wrapText="1"/>
    </xf>
    <xf numFmtId="0" fontId="29" fillId="27" borderId="23" xfId="0" applyFont="1" applyFill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left" vertical="center" wrapText="1"/>
    </xf>
    <xf numFmtId="0" fontId="32" fillId="16" borderId="16" xfId="0" applyFont="1" applyFill="1" applyBorder="1" applyAlignment="1">
      <alignment horizontal="left" vertical="center" wrapText="1"/>
    </xf>
    <xf numFmtId="0" fontId="32" fillId="16" borderId="17" xfId="0" applyFont="1" applyFill="1" applyBorder="1" applyAlignment="1">
      <alignment horizontal="left" vertical="center" wrapText="1"/>
    </xf>
    <xf numFmtId="0" fontId="32" fillId="16" borderId="18" xfId="0" applyFont="1" applyFill="1" applyBorder="1" applyAlignment="1">
      <alignment horizontal="left" vertical="center" wrapText="1"/>
    </xf>
    <xf numFmtId="0" fontId="32" fillId="16" borderId="19" xfId="0" applyFont="1" applyFill="1" applyBorder="1" applyAlignment="1">
      <alignment horizontal="left" vertical="center" wrapText="1"/>
    </xf>
    <xf numFmtId="0" fontId="32" fillId="16" borderId="20" xfId="0" applyFont="1" applyFill="1" applyBorder="1" applyAlignment="1">
      <alignment horizontal="left" vertical="center" wrapText="1"/>
    </xf>
    <xf numFmtId="0" fontId="29" fillId="27" borderId="30" xfId="0" applyFont="1" applyFill="1" applyBorder="1" applyAlignment="1">
      <alignment horizontal="center" vertical="center" wrapText="1"/>
    </xf>
  </cellXfs>
  <cellStyles count="1590">
    <cellStyle name="20% - Énfasis1" xfId="1402" builtinId="30" customBuiltin="1"/>
    <cellStyle name="20% - Énfasis1 10" xfId="1" xr:uid="{00000000-0005-0000-0000-000001000000}"/>
    <cellStyle name="20% - Énfasis1 100" xfId="1430" xr:uid="{EEA04973-2681-4BE4-8669-474529E76D14}"/>
    <cellStyle name="20% - Énfasis1 101" xfId="1450" xr:uid="{CE764174-1C42-486F-A8B8-E30D340AA89A}"/>
    <cellStyle name="20% - Énfasis1 102" xfId="1471" xr:uid="{FF5C97CE-F334-481C-9CA7-E3B3662B476A}"/>
    <cellStyle name="20% - Énfasis1 103" xfId="1491" xr:uid="{3908E804-4BA2-4AD4-ACA7-35496C65D904}"/>
    <cellStyle name="20% - Énfasis1 104" xfId="1511" xr:uid="{93FAF926-EE2D-4119-BA19-691FD2D63DB7}"/>
    <cellStyle name="20% - Énfasis1 105" xfId="1531" xr:uid="{F1EB709F-A2AE-4D79-9682-5057BBB0D814}"/>
    <cellStyle name="20% - Énfasis1 106" xfId="1551" xr:uid="{C021454D-9576-4406-A668-831FD6D29C4F}"/>
    <cellStyle name="20% - Énfasis1 107" xfId="1571" xr:uid="{DF92FDDF-031E-4083-A723-944DEF5267E7}"/>
    <cellStyle name="20% - Énfasis1 11" xfId="2" xr:uid="{00000000-0005-0000-0000-000002000000}"/>
    <cellStyle name="20% - Énfasis1 12" xfId="3" xr:uid="{00000000-0005-0000-0000-000003000000}"/>
    <cellStyle name="20% - Énfasis1 13" xfId="4" xr:uid="{00000000-0005-0000-0000-000004000000}"/>
    <cellStyle name="20% - Énfasis1 14" xfId="5" xr:uid="{00000000-0005-0000-0000-000005000000}"/>
    <cellStyle name="20% - Énfasis1 15" xfId="6" xr:uid="{00000000-0005-0000-0000-000006000000}"/>
    <cellStyle name="20% - Énfasis1 16" xfId="7" xr:uid="{00000000-0005-0000-0000-000007000000}"/>
    <cellStyle name="20% - Énfasis1 17" xfId="8" xr:uid="{00000000-0005-0000-0000-000008000000}"/>
    <cellStyle name="20% - Énfasis1 18" xfId="9" xr:uid="{00000000-0005-0000-0000-000009000000}"/>
    <cellStyle name="20% - Énfasis1 19" xfId="10" xr:uid="{00000000-0005-0000-0000-00000A000000}"/>
    <cellStyle name="20% - Énfasis1 2" xfId="11" xr:uid="{00000000-0005-0000-0000-00000B000000}"/>
    <cellStyle name="20% - Énfasis1 20" xfId="12" xr:uid="{00000000-0005-0000-0000-00000C000000}"/>
    <cellStyle name="20% - Énfasis1 21" xfId="13" xr:uid="{00000000-0005-0000-0000-00000D000000}"/>
    <cellStyle name="20% - Énfasis1 22" xfId="14" xr:uid="{00000000-0005-0000-0000-00000E000000}"/>
    <cellStyle name="20% - Énfasis1 23" xfId="15" xr:uid="{00000000-0005-0000-0000-00000F000000}"/>
    <cellStyle name="20% - Énfasis1 24" xfId="16" xr:uid="{00000000-0005-0000-0000-000010000000}"/>
    <cellStyle name="20% - Énfasis1 25" xfId="17" xr:uid="{00000000-0005-0000-0000-000011000000}"/>
    <cellStyle name="20% - Énfasis1 26" xfId="18" xr:uid="{00000000-0005-0000-0000-000012000000}"/>
    <cellStyle name="20% - Énfasis1 27" xfId="19" xr:uid="{00000000-0005-0000-0000-000013000000}"/>
    <cellStyle name="20% - Énfasis1 28" xfId="20" xr:uid="{00000000-0005-0000-0000-000014000000}"/>
    <cellStyle name="20% - Énfasis1 29" xfId="21" xr:uid="{00000000-0005-0000-0000-000015000000}"/>
    <cellStyle name="20% - Énfasis1 3" xfId="22" xr:uid="{00000000-0005-0000-0000-000016000000}"/>
    <cellStyle name="20% - Énfasis1 30" xfId="23" xr:uid="{00000000-0005-0000-0000-000017000000}"/>
    <cellStyle name="20% - Énfasis1 31" xfId="24" xr:uid="{00000000-0005-0000-0000-000018000000}"/>
    <cellStyle name="20% - Énfasis1 32" xfId="25" xr:uid="{00000000-0005-0000-0000-000019000000}"/>
    <cellStyle name="20% - Énfasis1 33" xfId="26" xr:uid="{00000000-0005-0000-0000-00001A000000}"/>
    <cellStyle name="20% - Énfasis1 34" xfId="27" xr:uid="{00000000-0005-0000-0000-00001B000000}"/>
    <cellStyle name="20% - Énfasis1 35" xfId="28" xr:uid="{00000000-0005-0000-0000-00001C000000}"/>
    <cellStyle name="20% - Énfasis1 36" xfId="29" xr:uid="{00000000-0005-0000-0000-00001D000000}"/>
    <cellStyle name="20% - Énfasis1 37" xfId="30" xr:uid="{00000000-0005-0000-0000-00001E000000}"/>
    <cellStyle name="20% - Énfasis1 38" xfId="31" xr:uid="{00000000-0005-0000-0000-00001F000000}"/>
    <cellStyle name="20% - Énfasis1 39" xfId="32" xr:uid="{00000000-0005-0000-0000-000020000000}"/>
    <cellStyle name="20% - Énfasis1 4" xfId="33" xr:uid="{00000000-0005-0000-0000-000021000000}"/>
    <cellStyle name="20% - Énfasis1 40" xfId="34" xr:uid="{00000000-0005-0000-0000-000022000000}"/>
    <cellStyle name="20% - Énfasis1 41" xfId="35" xr:uid="{00000000-0005-0000-0000-000023000000}"/>
    <cellStyle name="20% - Énfasis1 42" xfId="36" xr:uid="{00000000-0005-0000-0000-000024000000}"/>
    <cellStyle name="20% - Énfasis1 43" xfId="37" xr:uid="{00000000-0005-0000-0000-000025000000}"/>
    <cellStyle name="20% - Énfasis1 44" xfId="38" xr:uid="{00000000-0005-0000-0000-000026000000}"/>
    <cellStyle name="20% - Énfasis1 45" xfId="39" xr:uid="{00000000-0005-0000-0000-000027000000}"/>
    <cellStyle name="20% - Énfasis1 46" xfId="40" xr:uid="{00000000-0005-0000-0000-000028000000}"/>
    <cellStyle name="20% - Énfasis1 47" xfId="41" xr:uid="{00000000-0005-0000-0000-000029000000}"/>
    <cellStyle name="20% - Énfasis1 48" xfId="42" xr:uid="{00000000-0005-0000-0000-00002A000000}"/>
    <cellStyle name="20% - Énfasis1 49" xfId="43" xr:uid="{00000000-0005-0000-0000-00002B000000}"/>
    <cellStyle name="20% - Énfasis1 5" xfId="44" xr:uid="{00000000-0005-0000-0000-00002C000000}"/>
    <cellStyle name="20% - Énfasis1 50" xfId="45" xr:uid="{00000000-0005-0000-0000-00002D000000}"/>
    <cellStyle name="20% - Énfasis1 51" xfId="46" xr:uid="{00000000-0005-0000-0000-00002E000000}"/>
    <cellStyle name="20% - Énfasis1 52" xfId="47" xr:uid="{00000000-0005-0000-0000-00002F000000}"/>
    <cellStyle name="20% - Énfasis1 53" xfId="48" xr:uid="{00000000-0005-0000-0000-000030000000}"/>
    <cellStyle name="20% - Énfasis1 54" xfId="49" xr:uid="{00000000-0005-0000-0000-000031000000}"/>
    <cellStyle name="20% - Énfasis1 55" xfId="50" xr:uid="{00000000-0005-0000-0000-000032000000}"/>
    <cellStyle name="20% - Énfasis1 56" xfId="51" xr:uid="{00000000-0005-0000-0000-000033000000}"/>
    <cellStyle name="20% - Énfasis1 57" xfId="52" xr:uid="{00000000-0005-0000-0000-000034000000}"/>
    <cellStyle name="20% - Énfasis1 58" xfId="53" xr:uid="{00000000-0005-0000-0000-000035000000}"/>
    <cellStyle name="20% - Énfasis1 59" xfId="54" xr:uid="{00000000-0005-0000-0000-000036000000}"/>
    <cellStyle name="20% - Énfasis1 6" xfId="55" xr:uid="{00000000-0005-0000-0000-000037000000}"/>
    <cellStyle name="20% - Énfasis1 60" xfId="56" xr:uid="{00000000-0005-0000-0000-000038000000}"/>
    <cellStyle name="20% - Énfasis1 61" xfId="57" xr:uid="{00000000-0005-0000-0000-000039000000}"/>
    <cellStyle name="20% - Énfasis1 62" xfId="58" xr:uid="{00000000-0005-0000-0000-00003A000000}"/>
    <cellStyle name="20% - Énfasis1 63" xfId="59" xr:uid="{00000000-0005-0000-0000-00003B000000}"/>
    <cellStyle name="20% - Énfasis1 64" xfId="60" xr:uid="{00000000-0005-0000-0000-00003C000000}"/>
    <cellStyle name="20% - Énfasis1 65" xfId="61" xr:uid="{00000000-0005-0000-0000-00003D000000}"/>
    <cellStyle name="20% - Énfasis1 66" xfId="62" xr:uid="{00000000-0005-0000-0000-00003E000000}"/>
    <cellStyle name="20% - Énfasis1 67" xfId="63" xr:uid="{00000000-0005-0000-0000-00003F000000}"/>
    <cellStyle name="20% - Énfasis1 68" xfId="64" xr:uid="{00000000-0005-0000-0000-000040000000}"/>
    <cellStyle name="20% - Énfasis1 69" xfId="65" xr:uid="{00000000-0005-0000-0000-000041000000}"/>
    <cellStyle name="20% - Énfasis1 7" xfId="66" xr:uid="{00000000-0005-0000-0000-000042000000}"/>
    <cellStyle name="20% - Énfasis1 70" xfId="67" xr:uid="{00000000-0005-0000-0000-000043000000}"/>
    <cellStyle name="20% - Énfasis1 71" xfId="68" xr:uid="{00000000-0005-0000-0000-000044000000}"/>
    <cellStyle name="20% - Énfasis1 72" xfId="69" xr:uid="{00000000-0005-0000-0000-000045000000}"/>
    <cellStyle name="20% - Énfasis1 73" xfId="70" xr:uid="{00000000-0005-0000-0000-000046000000}"/>
    <cellStyle name="20% - Énfasis1 74" xfId="71" xr:uid="{00000000-0005-0000-0000-000047000000}"/>
    <cellStyle name="20% - Énfasis1 75" xfId="72" xr:uid="{00000000-0005-0000-0000-000048000000}"/>
    <cellStyle name="20% - Énfasis1 76" xfId="73" xr:uid="{00000000-0005-0000-0000-000049000000}"/>
    <cellStyle name="20% - Énfasis1 77" xfId="74" xr:uid="{00000000-0005-0000-0000-00004A000000}"/>
    <cellStyle name="20% - Énfasis1 78" xfId="75" xr:uid="{00000000-0005-0000-0000-00004B000000}"/>
    <cellStyle name="20% - Énfasis1 79" xfId="76" xr:uid="{00000000-0005-0000-0000-00004C000000}"/>
    <cellStyle name="20% - Énfasis1 8" xfId="77" xr:uid="{00000000-0005-0000-0000-00004D000000}"/>
    <cellStyle name="20% - Énfasis1 80" xfId="78" xr:uid="{00000000-0005-0000-0000-00004E000000}"/>
    <cellStyle name="20% - Énfasis1 81" xfId="79" xr:uid="{00000000-0005-0000-0000-00004F000000}"/>
    <cellStyle name="20% - Énfasis1 82" xfId="80" xr:uid="{00000000-0005-0000-0000-000050000000}"/>
    <cellStyle name="20% - Énfasis1 83" xfId="81" xr:uid="{00000000-0005-0000-0000-000051000000}"/>
    <cellStyle name="20% - Énfasis1 84" xfId="82" xr:uid="{00000000-0005-0000-0000-000052000000}"/>
    <cellStyle name="20% - Énfasis1 85" xfId="83" xr:uid="{00000000-0005-0000-0000-000053000000}"/>
    <cellStyle name="20% - Énfasis1 86" xfId="84" xr:uid="{00000000-0005-0000-0000-000054000000}"/>
    <cellStyle name="20% - Énfasis1 87" xfId="85" xr:uid="{00000000-0005-0000-0000-000055000000}"/>
    <cellStyle name="20% - Énfasis1 88" xfId="86" xr:uid="{00000000-0005-0000-0000-000056000000}"/>
    <cellStyle name="20% - Énfasis1 89" xfId="87" xr:uid="{00000000-0005-0000-0000-000057000000}"/>
    <cellStyle name="20% - Énfasis1 9" xfId="88" xr:uid="{00000000-0005-0000-0000-000058000000}"/>
    <cellStyle name="20% - Énfasis1 90" xfId="89" xr:uid="{00000000-0005-0000-0000-000059000000}"/>
    <cellStyle name="20% - Énfasis1 91" xfId="90" xr:uid="{00000000-0005-0000-0000-00005A000000}"/>
    <cellStyle name="20% - Énfasis1 92" xfId="91" xr:uid="{00000000-0005-0000-0000-00005B000000}"/>
    <cellStyle name="20% - Énfasis1 93" xfId="92" xr:uid="{00000000-0005-0000-0000-00005C000000}"/>
    <cellStyle name="20% - Énfasis1 94" xfId="93" xr:uid="{00000000-0005-0000-0000-00005D000000}"/>
    <cellStyle name="20% - Énfasis1 95" xfId="94" xr:uid="{00000000-0005-0000-0000-00005E000000}"/>
    <cellStyle name="20% - Énfasis1 96" xfId="95" xr:uid="{00000000-0005-0000-0000-00005F000000}"/>
    <cellStyle name="20% - Énfasis1 97" xfId="96" xr:uid="{00000000-0005-0000-0000-000060000000}"/>
    <cellStyle name="20% - Énfasis1 98" xfId="97" xr:uid="{00000000-0005-0000-0000-000061000000}"/>
    <cellStyle name="20% - Énfasis1 99" xfId="98" xr:uid="{00000000-0005-0000-0000-000062000000}"/>
    <cellStyle name="20% - Énfasis2" xfId="1406" builtinId="34" customBuiltin="1"/>
    <cellStyle name="20% - Énfasis2 10" xfId="99" xr:uid="{00000000-0005-0000-0000-000064000000}"/>
    <cellStyle name="20% - Énfasis2 100" xfId="1433" xr:uid="{5977127A-70B1-42A3-B104-CF4A805DDF9F}"/>
    <cellStyle name="20% - Énfasis2 101" xfId="1453" xr:uid="{FA5AD0C8-1515-463E-9F2C-AF4A3C5BDBEA}"/>
    <cellStyle name="20% - Énfasis2 102" xfId="1474" xr:uid="{D38F3B60-FD62-438F-BB74-1A03F0B99F7E}"/>
    <cellStyle name="20% - Énfasis2 103" xfId="1494" xr:uid="{CCFA6358-CB46-4336-A3CE-5B9E61C8FF7B}"/>
    <cellStyle name="20% - Énfasis2 104" xfId="1514" xr:uid="{34DE069B-989C-443F-BF1B-2FFD55A00D6C}"/>
    <cellStyle name="20% - Énfasis2 105" xfId="1534" xr:uid="{16478123-F153-4B2D-AA64-A5EAD812B6CE}"/>
    <cellStyle name="20% - Énfasis2 106" xfId="1554" xr:uid="{6501E66F-E443-4D8E-9A1A-270F6991D20B}"/>
    <cellStyle name="20% - Énfasis2 107" xfId="1574" xr:uid="{DA49B66E-C8FF-467E-818C-5047B1C95C9A}"/>
    <cellStyle name="20% - Énfasis2 11" xfId="100" xr:uid="{00000000-0005-0000-0000-000065000000}"/>
    <cellStyle name="20% - Énfasis2 12" xfId="101" xr:uid="{00000000-0005-0000-0000-000066000000}"/>
    <cellStyle name="20% - Énfasis2 13" xfId="102" xr:uid="{00000000-0005-0000-0000-000067000000}"/>
    <cellStyle name="20% - Énfasis2 14" xfId="103" xr:uid="{00000000-0005-0000-0000-000068000000}"/>
    <cellStyle name="20% - Énfasis2 15" xfId="104" xr:uid="{00000000-0005-0000-0000-000069000000}"/>
    <cellStyle name="20% - Énfasis2 16" xfId="105" xr:uid="{00000000-0005-0000-0000-00006A000000}"/>
    <cellStyle name="20% - Énfasis2 17" xfId="106" xr:uid="{00000000-0005-0000-0000-00006B000000}"/>
    <cellStyle name="20% - Énfasis2 18" xfId="107" xr:uid="{00000000-0005-0000-0000-00006C000000}"/>
    <cellStyle name="20% - Énfasis2 19" xfId="108" xr:uid="{00000000-0005-0000-0000-00006D000000}"/>
    <cellStyle name="20% - Énfasis2 2" xfId="109" xr:uid="{00000000-0005-0000-0000-00006E000000}"/>
    <cellStyle name="20% - Énfasis2 20" xfId="110" xr:uid="{00000000-0005-0000-0000-00006F000000}"/>
    <cellStyle name="20% - Énfasis2 21" xfId="111" xr:uid="{00000000-0005-0000-0000-000070000000}"/>
    <cellStyle name="20% - Énfasis2 22" xfId="112" xr:uid="{00000000-0005-0000-0000-000071000000}"/>
    <cellStyle name="20% - Énfasis2 23" xfId="113" xr:uid="{00000000-0005-0000-0000-000072000000}"/>
    <cellStyle name="20% - Énfasis2 24" xfId="114" xr:uid="{00000000-0005-0000-0000-000073000000}"/>
    <cellStyle name="20% - Énfasis2 25" xfId="115" xr:uid="{00000000-0005-0000-0000-000074000000}"/>
    <cellStyle name="20% - Énfasis2 26" xfId="116" xr:uid="{00000000-0005-0000-0000-000075000000}"/>
    <cellStyle name="20% - Énfasis2 27" xfId="117" xr:uid="{00000000-0005-0000-0000-000076000000}"/>
    <cellStyle name="20% - Énfasis2 28" xfId="118" xr:uid="{00000000-0005-0000-0000-000077000000}"/>
    <cellStyle name="20% - Énfasis2 29" xfId="119" xr:uid="{00000000-0005-0000-0000-000078000000}"/>
    <cellStyle name="20% - Énfasis2 3" xfId="120" xr:uid="{00000000-0005-0000-0000-000079000000}"/>
    <cellStyle name="20% - Énfasis2 30" xfId="121" xr:uid="{00000000-0005-0000-0000-00007A000000}"/>
    <cellStyle name="20% - Énfasis2 31" xfId="122" xr:uid="{00000000-0005-0000-0000-00007B000000}"/>
    <cellStyle name="20% - Énfasis2 32" xfId="123" xr:uid="{00000000-0005-0000-0000-00007C000000}"/>
    <cellStyle name="20% - Énfasis2 33" xfId="124" xr:uid="{00000000-0005-0000-0000-00007D000000}"/>
    <cellStyle name="20% - Énfasis2 34" xfId="125" xr:uid="{00000000-0005-0000-0000-00007E000000}"/>
    <cellStyle name="20% - Énfasis2 35" xfId="126" xr:uid="{00000000-0005-0000-0000-00007F000000}"/>
    <cellStyle name="20% - Énfasis2 36" xfId="127" xr:uid="{00000000-0005-0000-0000-000080000000}"/>
    <cellStyle name="20% - Énfasis2 37" xfId="128" xr:uid="{00000000-0005-0000-0000-000081000000}"/>
    <cellStyle name="20% - Énfasis2 38" xfId="129" xr:uid="{00000000-0005-0000-0000-000082000000}"/>
    <cellStyle name="20% - Énfasis2 39" xfId="130" xr:uid="{00000000-0005-0000-0000-000083000000}"/>
    <cellStyle name="20% - Énfasis2 4" xfId="131" xr:uid="{00000000-0005-0000-0000-000084000000}"/>
    <cellStyle name="20% - Énfasis2 40" xfId="132" xr:uid="{00000000-0005-0000-0000-000085000000}"/>
    <cellStyle name="20% - Énfasis2 41" xfId="133" xr:uid="{00000000-0005-0000-0000-000086000000}"/>
    <cellStyle name="20% - Énfasis2 42" xfId="134" xr:uid="{00000000-0005-0000-0000-000087000000}"/>
    <cellStyle name="20% - Énfasis2 43" xfId="135" xr:uid="{00000000-0005-0000-0000-000088000000}"/>
    <cellStyle name="20% - Énfasis2 44" xfId="136" xr:uid="{00000000-0005-0000-0000-000089000000}"/>
    <cellStyle name="20% - Énfasis2 45" xfId="137" xr:uid="{00000000-0005-0000-0000-00008A000000}"/>
    <cellStyle name="20% - Énfasis2 46" xfId="138" xr:uid="{00000000-0005-0000-0000-00008B000000}"/>
    <cellStyle name="20% - Énfasis2 47" xfId="139" xr:uid="{00000000-0005-0000-0000-00008C000000}"/>
    <cellStyle name="20% - Énfasis2 48" xfId="140" xr:uid="{00000000-0005-0000-0000-00008D000000}"/>
    <cellStyle name="20% - Énfasis2 49" xfId="141" xr:uid="{00000000-0005-0000-0000-00008E000000}"/>
    <cellStyle name="20% - Énfasis2 5" xfId="142" xr:uid="{00000000-0005-0000-0000-00008F000000}"/>
    <cellStyle name="20% - Énfasis2 50" xfId="143" xr:uid="{00000000-0005-0000-0000-000090000000}"/>
    <cellStyle name="20% - Énfasis2 51" xfId="144" xr:uid="{00000000-0005-0000-0000-000091000000}"/>
    <cellStyle name="20% - Énfasis2 52" xfId="145" xr:uid="{00000000-0005-0000-0000-000092000000}"/>
    <cellStyle name="20% - Énfasis2 53" xfId="146" xr:uid="{00000000-0005-0000-0000-000093000000}"/>
    <cellStyle name="20% - Énfasis2 54" xfId="147" xr:uid="{00000000-0005-0000-0000-000094000000}"/>
    <cellStyle name="20% - Énfasis2 55" xfId="148" xr:uid="{00000000-0005-0000-0000-000095000000}"/>
    <cellStyle name="20% - Énfasis2 56" xfId="149" xr:uid="{00000000-0005-0000-0000-000096000000}"/>
    <cellStyle name="20% - Énfasis2 57" xfId="150" xr:uid="{00000000-0005-0000-0000-000097000000}"/>
    <cellStyle name="20% - Énfasis2 58" xfId="151" xr:uid="{00000000-0005-0000-0000-000098000000}"/>
    <cellStyle name="20% - Énfasis2 59" xfId="152" xr:uid="{00000000-0005-0000-0000-000099000000}"/>
    <cellStyle name="20% - Énfasis2 6" xfId="153" xr:uid="{00000000-0005-0000-0000-00009A000000}"/>
    <cellStyle name="20% - Énfasis2 60" xfId="154" xr:uid="{00000000-0005-0000-0000-00009B000000}"/>
    <cellStyle name="20% - Énfasis2 61" xfId="155" xr:uid="{00000000-0005-0000-0000-00009C000000}"/>
    <cellStyle name="20% - Énfasis2 62" xfId="156" xr:uid="{00000000-0005-0000-0000-00009D000000}"/>
    <cellStyle name="20% - Énfasis2 63" xfId="157" xr:uid="{00000000-0005-0000-0000-00009E000000}"/>
    <cellStyle name="20% - Énfasis2 64" xfId="158" xr:uid="{00000000-0005-0000-0000-00009F000000}"/>
    <cellStyle name="20% - Énfasis2 65" xfId="159" xr:uid="{00000000-0005-0000-0000-0000A0000000}"/>
    <cellStyle name="20% - Énfasis2 66" xfId="160" xr:uid="{00000000-0005-0000-0000-0000A1000000}"/>
    <cellStyle name="20% - Énfasis2 67" xfId="161" xr:uid="{00000000-0005-0000-0000-0000A2000000}"/>
    <cellStyle name="20% - Énfasis2 68" xfId="162" xr:uid="{00000000-0005-0000-0000-0000A3000000}"/>
    <cellStyle name="20% - Énfasis2 69" xfId="163" xr:uid="{00000000-0005-0000-0000-0000A4000000}"/>
    <cellStyle name="20% - Énfasis2 7" xfId="164" xr:uid="{00000000-0005-0000-0000-0000A5000000}"/>
    <cellStyle name="20% - Énfasis2 70" xfId="165" xr:uid="{00000000-0005-0000-0000-0000A6000000}"/>
    <cellStyle name="20% - Énfasis2 71" xfId="166" xr:uid="{00000000-0005-0000-0000-0000A7000000}"/>
    <cellStyle name="20% - Énfasis2 72" xfId="167" xr:uid="{00000000-0005-0000-0000-0000A8000000}"/>
    <cellStyle name="20% - Énfasis2 73" xfId="168" xr:uid="{00000000-0005-0000-0000-0000A9000000}"/>
    <cellStyle name="20% - Énfasis2 74" xfId="169" xr:uid="{00000000-0005-0000-0000-0000AA000000}"/>
    <cellStyle name="20% - Énfasis2 75" xfId="170" xr:uid="{00000000-0005-0000-0000-0000AB000000}"/>
    <cellStyle name="20% - Énfasis2 76" xfId="171" xr:uid="{00000000-0005-0000-0000-0000AC000000}"/>
    <cellStyle name="20% - Énfasis2 77" xfId="172" xr:uid="{00000000-0005-0000-0000-0000AD000000}"/>
    <cellStyle name="20% - Énfasis2 78" xfId="173" xr:uid="{00000000-0005-0000-0000-0000AE000000}"/>
    <cellStyle name="20% - Énfasis2 79" xfId="174" xr:uid="{00000000-0005-0000-0000-0000AF000000}"/>
    <cellStyle name="20% - Énfasis2 8" xfId="175" xr:uid="{00000000-0005-0000-0000-0000B0000000}"/>
    <cellStyle name="20% - Énfasis2 80" xfId="176" xr:uid="{00000000-0005-0000-0000-0000B1000000}"/>
    <cellStyle name="20% - Énfasis2 81" xfId="177" xr:uid="{00000000-0005-0000-0000-0000B2000000}"/>
    <cellStyle name="20% - Énfasis2 82" xfId="178" xr:uid="{00000000-0005-0000-0000-0000B3000000}"/>
    <cellStyle name="20% - Énfasis2 83" xfId="179" xr:uid="{00000000-0005-0000-0000-0000B4000000}"/>
    <cellStyle name="20% - Énfasis2 84" xfId="180" xr:uid="{00000000-0005-0000-0000-0000B5000000}"/>
    <cellStyle name="20% - Énfasis2 85" xfId="181" xr:uid="{00000000-0005-0000-0000-0000B6000000}"/>
    <cellStyle name="20% - Énfasis2 86" xfId="182" xr:uid="{00000000-0005-0000-0000-0000B7000000}"/>
    <cellStyle name="20% - Énfasis2 87" xfId="183" xr:uid="{00000000-0005-0000-0000-0000B8000000}"/>
    <cellStyle name="20% - Énfasis2 88" xfId="184" xr:uid="{00000000-0005-0000-0000-0000B9000000}"/>
    <cellStyle name="20% - Énfasis2 89" xfId="185" xr:uid="{00000000-0005-0000-0000-0000BA000000}"/>
    <cellStyle name="20% - Énfasis2 9" xfId="186" xr:uid="{00000000-0005-0000-0000-0000BB000000}"/>
    <cellStyle name="20% - Énfasis2 90" xfId="187" xr:uid="{00000000-0005-0000-0000-0000BC000000}"/>
    <cellStyle name="20% - Énfasis2 91" xfId="188" xr:uid="{00000000-0005-0000-0000-0000BD000000}"/>
    <cellStyle name="20% - Énfasis2 92" xfId="189" xr:uid="{00000000-0005-0000-0000-0000BE000000}"/>
    <cellStyle name="20% - Énfasis2 93" xfId="190" xr:uid="{00000000-0005-0000-0000-0000BF000000}"/>
    <cellStyle name="20% - Énfasis2 94" xfId="191" xr:uid="{00000000-0005-0000-0000-0000C0000000}"/>
    <cellStyle name="20% - Énfasis2 95" xfId="192" xr:uid="{00000000-0005-0000-0000-0000C1000000}"/>
    <cellStyle name="20% - Énfasis2 96" xfId="193" xr:uid="{00000000-0005-0000-0000-0000C2000000}"/>
    <cellStyle name="20% - Énfasis2 97" xfId="194" xr:uid="{00000000-0005-0000-0000-0000C3000000}"/>
    <cellStyle name="20% - Énfasis2 98" xfId="195" xr:uid="{00000000-0005-0000-0000-0000C4000000}"/>
    <cellStyle name="20% - Énfasis2 99" xfId="196" xr:uid="{00000000-0005-0000-0000-0000C5000000}"/>
    <cellStyle name="20% - Énfasis3" xfId="1410" builtinId="38" customBuiltin="1"/>
    <cellStyle name="20% - Énfasis3 10" xfId="197" xr:uid="{00000000-0005-0000-0000-0000C7000000}"/>
    <cellStyle name="20% - Énfasis3 100" xfId="1436" xr:uid="{7E951F51-2A99-4217-B73C-BABDEA30834F}"/>
    <cellStyle name="20% - Énfasis3 101" xfId="1456" xr:uid="{C5C89A9A-29CE-4060-A15D-10647BAFF435}"/>
    <cellStyle name="20% - Énfasis3 102" xfId="1477" xr:uid="{3DDE32E0-5DBD-46FD-B2F5-C30FAFF452F4}"/>
    <cellStyle name="20% - Énfasis3 103" xfId="1497" xr:uid="{3F6EE973-28B1-4560-83F7-2EB611C98C8C}"/>
    <cellStyle name="20% - Énfasis3 104" xfId="1517" xr:uid="{B26FE761-B8C1-44ED-96B2-8CFC2D3E661A}"/>
    <cellStyle name="20% - Énfasis3 105" xfId="1537" xr:uid="{D4D0C6D1-269E-41E4-AB7C-1B7D93BB1D82}"/>
    <cellStyle name="20% - Énfasis3 106" xfId="1557" xr:uid="{16367694-FF32-4A42-BF69-C33B53BD5877}"/>
    <cellStyle name="20% - Énfasis3 107" xfId="1577" xr:uid="{D1E788A5-6D87-4FA6-93E1-96E5DBA94823}"/>
    <cellStyle name="20% - Énfasis3 11" xfId="198" xr:uid="{00000000-0005-0000-0000-0000C8000000}"/>
    <cellStyle name="20% - Énfasis3 12" xfId="199" xr:uid="{00000000-0005-0000-0000-0000C9000000}"/>
    <cellStyle name="20% - Énfasis3 13" xfId="200" xr:uid="{00000000-0005-0000-0000-0000CA000000}"/>
    <cellStyle name="20% - Énfasis3 14" xfId="201" xr:uid="{00000000-0005-0000-0000-0000CB000000}"/>
    <cellStyle name="20% - Énfasis3 15" xfId="202" xr:uid="{00000000-0005-0000-0000-0000CC000000}"/>
    <cellStyle name="20% - Énfasis3 16" xfId="203" xr:uid="{00000000-0005-0000-0000-0000CD000000}"/>
    <cellStyle name="20% - Énfasis3 17" xfId="204" xr:uid="{00000000-0005-0000-0000-0000CE000000}"/>
    <cellStyle name="20% - Énfasis3 18" xfId="205" xr:uid="{00000000-0005-0000-0000-0000CF000000}"/>
    <cellStyle name="20% - Énfasis3 19" xfId="206" xr:uid="{00000000-0005-0000-0000-0000D0000000}"/>
    <cellStyle name="20% - Énfasis3 2" xfId="207" xr:uid="{00000000-0005-0000-0000-0000D1000000}"/>
    <cellStyle name="20% - Énfasis3 20" xfId="208" xr:uid="{00000000-0005-0000-0000-0000D2000000}"/>
    <cellStyle name="20% - Énfasis3 21" xfId="209" xr:uid="{00000000-0005-0000-0000-0000D3000000}"/>
    <cellStyle name="20% - Énfasis3 22" xfId="210" xr:uid="{00000000-0005-0000-0000-0000D4000000}"/>
    <cellStyle name="20% - Énfasis3 23" xfId="211" xr:uid="{00000000-0005-0000-0000-0000D5000000}"/>
    <cellStyle name="20% - Énfasis3 24" xfId="212" xr:uid="{00000000-0005-0000-0000-0000D6000000}"/>
    <cellStyle name="20% - Énfasis3 25" xfId="213" xr:uid="{00000000-0005-0000-0000-0000D7000000}"/>
    <cellStyle name="20% - Énfasis3 26" xfId="214" xr:uid="{00000000-0005-0000-0000-0000D8000000}"/>
    <cellStyle name="20% - Énfasis3 27" xfId="215" xr:uid="{00000000-0005-0000-0000-0000D9000000}"/>
    <cellStyle name="20% - Énfasis3 28" xfId="216" xr:uid="{00000000-0005-0000-0000-0000DA000000}"/>
    <cellStyle name="20% - Énfasis3 29" xfId="217" xr:uid="{00000000-0005-0000-0000-0000DB000000}"/>
    <cellStyle name="20% - Énfasis3 3" xfId="218" xr:uid="{00000000-0005-0000-0000-0000DC000000}"/>
    <cellStyle name="20% - Énfasis3 30" xfId="219" xr:uid="{00000000-0005-0000-0000-0000DD000000}"/>
    <cellStyle name="20% - Énfasis3 31" xfId="220" xr:uid="{00000000-0005-0000-0000-0000DE000000}"/>
    <cellStyle name="20% - Énfasis3 32" xfId="221" xr:uid="{00000000-0005-0000-0000-0000DF000000}"/>
    <cellStyle name="20% - Énfasis3 33" xfId="222" xr:uid="{00000000-0005-0000-0000-0000E0000000}"/>
    <cellStyle name="20% - Énfasis3 34" xfId="223" xr:uid="{00000000-0005-0000-0000-0000E1000000}"/>
    <cellStyle name="20% - Énfasis3 35" xfId="224" xr:uid="{00000000-0005-0000-0000-0000E2000000}"/>
    <cellStyle name="20% - Énfasis3 36" xfId="225" xr:uid="{00000000-0005-0000-0000-0000E3000000}"/>
    <cellStyle name="20% - Énfasis3 37" xfId="226" xr:uid="{00000000-0005-0000-0000-0000E4000000}"/>
    <cellStyle name="20% - Énfasis3 38" xfId="227" xr:uid="{00000000-0005-0000-0000-0000E5000000}"/>
    <cellStyle name="20% - Énfasis3 39" xfId="228" xr:uid="{00000000-0005-0000-0000-0000E6000000}"/>
    <cellStyle name="20% - Énfasis3 4" xfId="229" xr:uid="{00000000-0005-0000-0000-0000E7000000}"/>
    <cellStyle name="20% - Énfasis3 40" xfId="230" xr:uid="{00000000-0005-0000-0000-0000E8000000}"/>
    <cellStyle name="20% - Énfasis3 41" xfId="231" xr:uid="{00000000-0005-0000-0000-0000E9000000}"/>
    <cellStyle name="20% - Énfasis3 42" xfId="232" xr:uid="{00000000-0005-0000-0000-0000EA000000}"/>
    <cellStyle name="20% - Énfasis3 43" xfId="233" xr:uid="{00000000-0005-0000-0000-0000EB000000}"/>
    <cellStyle name="20% - Énfasis3 44" xfId="234" xr:uid="{00000000-0005-0000-0000-0000EC000000}"/>
    <cellStyle name="20% - Énfasis3 45" xfId="235" xr:uid="{00000000-0005-0000-0000-0000ED000000}"/>
    <cellStyle name="20% - Énfasis3 46" xfId="236" xr:uid="{00000000-0005-0000-0000-0000EE000000}"/>
    <cellStyle name="20% - Énfasis3 47" xfId="237" xr:uid="{00000000-0005-0000-0000-0000EF000000}"/>
    <cellStyle name="20% - Énfasis3 48" xfId="238" xr:uid="{00000000-0005-0000-0000-0000F0000000}"/>
    <cellStyle name="20% - Énfasis3 49" xfId="239" xr:uid="{00000000-0005-0000-0000-0000F1000000}"/>
    <cellStyle name="20% - Énfasis3 5" xfId="240" xr:uid="{00000000-0005-0000-0000-0000F2000000}"/>
    <cellStyle name="20% - Énfasis3 50" xfId="241" xr:uid="{00000000-0005-0000-0000-0000F3000000}"/>
    <cellStyle name="20% - Énfasis3 51" xfId="242" xr:uid="{00000000-0005-0000-0000-0000F4000000}"/>
    <cellStyle name="20% - Énfasis3 52" xfId="243" xr:uid="{00000000-0005-0000-0000-0000F5000000}"/>
    <cellStyle name="20% - Énfasis3 53" xfId="244" xr:uid="{00000000-0005-0000-0000-0000F6000000}"/>
    <cellStyle name="20% - Énfasis3 54" xfId="245" xr:uid="{00000000-0005-0000-0000-0000F7000000}"/>
    <cellStyle name="20% - Énfasis3 55" xfId="246" xr:uid="{00000000-0005-0000-0000-0000F8000000}"/>
    <cellStyle name="20% - Énfasis3 56" xfId="247" xr:uid="{00000000-0005-0000-0000-0000F9000000}"/>
    <cellStyle name="20% - Énfasis3 57" xfId="248" xr:uid="{00000000-0005-0000-0000-0000FA000000}"/>
    <cellStyle name="20% - Énfasis3 58" xfId="249" xr:uid="{00000000-0005-0000-0000-0000FB000000}"/>
    <cellStyle name="20% - Énfasis3 59" xfId="250" xr:uid="{00000000-0005-0000-0000-0000FC000000}"/>
    <cellStyle name="20% - Énfasis3 6" xfId="251" xr:uid="{00000000-0005-0000-0000-0000FD000000}"/>
    <cellStyle name="20% - Énfasis3 60" xfId="252" xr:uid="{00000000-0005-0000-0000-0000FE000000}"/>
    <cellStyle name="20% - Énfasis3 61" xfId="253" xr:uid="{00000000-0005-0000-0000-0000FF000000}"/>
    <cellStyle name="20% - Énfasis3 62" xfId="254" xr:uid="{00000000-0005-0000-0000-000000010000}"/>
    <cellStyle name="20% - Énfasis3 63" xfId="255" xr:uid="{00000000-0005-0000-0000-000001010000}"/>
    <cellStyle name="20% - Énfasis3 64" xfId="256" xr:uid="{00000000-0005-0000-0000-000002010000}"/>
    <cellStyle name="20% - Énfasis3 65" xfId="257" xr:uid="{00000000-0005-0000-0000-000003010000}"/>
    <cellStyle name="20% - Énfasis3 66" xfId="258" xr:uid="{00000000-0005-0000-0000-000004010000}"/>
    <cellStyle name="20% - Énfasis3 67" xfId="259" xr:uid="{00000000-0005-0000-0000-000005010000}"/>
    <cellStyle name="20% - Énfasis3 68" xfId="260" xr:uid="{00000000-0005-0000-0000-000006010000}"/>
    <cellStyle name="20% - Énfasis3 69" xfId="261" xr:uid="{00000000-0005-0000-0000-000007010000}"/>
    <cellStyle name="20% - Énfasis3 7" xfId="262" xr:uid="{00000000-0005-0000-0000-000008010000}"/>
    <cellStyle name="20% - Énfasis3 70" xfId="263" xr:uid="{00000000-0005-0000-0000-000009010000}"/>
    <cellStyle name="20% - Énfasis3 71" xfId="264" xr:uid="{00000000-0005-0000-0000-00000A010000}"/>
    <cellStyle name="20% - Énfasis3 72" xfId="265" xr:uid="{00000000-0005-0000-0000-00000B010000}"/>
    <cellStyle name="20% - Énfasis3 73" xfId="266" xr:uid="{00000000-0005-0000-0000-00000C010000}"/>
    <cellStyle name="20% - Énfasis3 74" xfId="267" xr:uid="{00000000-0005-0000-0000-00000D010000}"/>
    <cellStyle name="20% - Énfasis3 75" xfId="268" xr:uid="{00000000-0005-0000-0000-00000E010000}"/>
    <cellStyle name="20% - Énfasis3 76" xfId="269" xr:uid="{00000000-0005-0000-0000-00000F010000}"/>
    <cellStyle name="20% - Énfasis3 77" xfId="270" xr:uid="{00000000-0005-0000-0000-000010010000}"/>
    <cellStyle name="20% - Énfasis3 78" xfId="271" xr:uid="{00000000-0005-0000-0000-000011010000}"/>
    <cellStyle name="20% - Énfasis3 79" xfId="272" xr:uid="{00000000-0005-0000-0000-000012010000}"/>
    <cellStyle name="20% - Énfasis3 8" xfId="273" xr:uid="{00000000-0005-0000-0000-000013010000}"/>
    <cellStyle name="20% - Énfasis3 80" xfId="274" xr:uid="{00000000-0005-0000-0000-000014010000}"/>
    <cellStyle name="20% - Énfasis3 81" xfId="275" xr:uid="{00000000-0005-0000-0000-000015010000}"/>
    <cellStyle name="20% - Énfasis3 82" xfId="276" xr:uid="{00000000-0005-0000-0000-000016010000}"/>
    <cellStyle name="20% - Énfasis3 83" xfId="277" xr:uid="{00000000-0005-0000-0000-000017010000}"/>
    <cellStyle name="20% - Énfasis3 84" xfId="278" xr:uid="{00000000-0005-0000-0000-000018010000}"/>
    <cellStyle name="20% - Énfasis3 85" xfId="279" xr:uid="{00000000-0005-0000-0000-000019010000}"/>
    <cellStyle name="20% - Énfasis3 86" xfId="280" xr:uid="{00000000-0005-0000-0000-00001A010000}"/>
    <cellStyle name="20% - Énfasis3 87" xfId="281" xr:uid="{00000000-0005-0000-0000-00001B010000}"/>
    <cellStyle name="20% - Énfasis3 88" xfId="282" xr:uid="{00000000-0005-0000-0000-00001C010000}"/>
    <cellStyle name="20% - Énfasis3 89" xfId="283" xr:uid="{00000000-0005-0000-0000-00001D010000}"/>
    <cellStyle name="20% - Énfasis3 9" xfId="284" xr:uid="{00000000-0005-0000-0000-00001E010000}"/>
    <cellStyle name="20% - Énfasis3 90" xfId="285" xr:uid="{00000000-0005-0000-0000-00001F010000}"/>
    <cellStyle name="20% - Énfasis3 91" xfId="286" xr:uid="{00000000-0005-0000-0000-000020010000}"/>
    <cellStyle name="20% - Énfasis3 92" xfId="287" xr:uid="{00000000-0005-0000-0000-000021010000}"/>
    <cellStyle name="20% - Énfasis3 93" xfId="288" xr:uid="{00000000-0005-0000-0000-000022010000}"/>
    <cellStyle name="20% - Énfasis3 94" xfId="289" xr:uid="{00000000-0005-0000-0000-000023010000}"/>
    <cellStyle name="20% - Énfasis3 95" xfId="290" xr:uid="{00000000-0005-0000-0000-000024010000}"/>
    <cellStyle name="20% - Énfasis3 96" xfId="291" xr:uid="{00000000-0005-0000-0000-000025010000}"/>
    <cellStyle name="20% - Énfasis3 97" xfId="292" xr:uid="{00000000-0005-0000-0000-000026010000}"/>
    <cellStyle name="20% - Énfasis3 98" xfId="293" xr:uid="{00000000-0005-0000-0000-000027010000}"/>
    <cellStyle name="20% - Énfasis3 99" xfId="294" xr:uid="{00000000-0005-0000-0000-000028010000}"/>
    <cellStyle name="20% - Énfasis4" xfId="1414" builtinId="42" customBuiltin="1"/>
    <cellStyle name="20% - Énfasis4 10" xfId="295" xr:uid="{00000000-0005-0000-0000-00002A010000}"/>
    <cellStyle name="20% - Énfasis4 100" xfId="1439" xr:uid="{DC921BA4-317B-4BA9-8403-BF0299250B80}"/>
    <cellStyle name="20% - Énfasis4 101" xfId="1459" xr:uid="{19899557-65C9-464A-882E-55A274A8D768}"/>
    <cellStyle name="20% - Énfasis4 102" xfId="1480" xr:uid="{F7DC6C55-CCD3-4AB4-9C82-06860A959FE1}"/>
    <cellStyle name="20% - Énfasis4 103" xfId="1500" xr:uid="{843666AF-C4EA-45D7-BF69-1BEFA83F240C}"/>
    <cellStyle name="20% - Énfasis4 104" xfId="1520" xr:uid="{3BDC092E-7807-4C76-B250-FE8CC50A8A19}"/>
    <cellStyle name="20% - Énfasis4 105" xfId="1540" xr:uid="{8F0F86AD-9C9D-4045-AAF4-7A6BD42D851E}"/>
    <cellStyle name="20% - Énfasis4 106" xfId="1560" xr:uid="{A0D1E5EC-2CF9-4B3F-B3AD-ED9D605E8E63}"/>
    <cellStyle name="20% - Énfasis4 107" xfId="1580" xr:uid="{DA06D15E-0356-464A-9588-6BAD7490CB15}"/>
    <cellStyle name="20% - Énfasis4 11" xfId="296" xr:uid="{00000000-0005-0000-0000-00002B010000}"/>
    <cellStyle name="20% - Énfasis4 12" xfId="297" xr:uid="{00000000-0005-0000-0000-00002C010000}"/>
    <cellStyle name="20% - Énfasis4 13" xfId="298" xr:uid="{00000000-0005-0000-0000-00002D010000}"/>
    <cellStyle name="20% - Énfasis4 14" xfId="299" xr:uid="{00000000-0005-0000-0000-00002E010000}"/>
    <cellStyle name="20% - Énfasis4 15" xfId="300" xr:uid="{00000000-0005-0000-0000-00002F010000}"/>
    <cellStyle name="20% - Énfasis4 16" xfId="301" xr:uid="{00000000-0005-0000-0000-000030010000}"/>
    <cellStyle name="20% - Énfasis4 17" xfId="302" xr:uid="{00000000-0005-0000-0000-000031010000}"/>
    <cellStyle name="20% - Énfasis4 18" xfId="303" xr:uid="{00000000-0005-0000-0000-000032010000}"/>
    <cellStyle name="20% - Énfasis4 19" xfId="304" xr:uid="{00000000-0005-0000-0000-000033010000}"/>
    <cellStyle name="20% - Énfasis4 2" xfId="305" xr:uid="{00000000-0005-0000-0000-000034010000}"/>
    <cellStyle name="20% - Énfasis4 20" xfId="306" xr:uid="{00000000-0005-0000-0000-000035010000}"/>
    <cellStyle name="20% - Énfasis4 21" xfId="307" xr:uid="{00000000-0005-0000-0000-000036010000}"/>
    <cellStyle name="20% - Énfasis4 22" xfId="308" xr:uid="{00000000-0005-0000-0000-000037010000}"/>
    <cellStyle name="20% - Énfasis4 23" xfId="309" xr:uid="{00000000-0005-0000-0000-000038010000}"/>
    <cellStyle name="20% - Énfasis4 24" xfId="310" xr:uid="{00000000-0005-0000-0000-000039010000}"/>
    <cellStyle name="20% - Énfasis4 25" xfId="311" xr:uid="{00000000-0005-0000-0000-00003A010000}"/>
    <cellStyle name="20% - Énfasis4 26" xfId="312" xr:uid="{00000000-0005-0000-0000-00003B010000}"/>
    <cellStyle name="20% - Énfasis4 27" xfId="313" xr:uid="{00000000-0005-0000-0000-00003C010000}"/>
    <cellStyle name="20% - Énfasis4 28" xfId="314" xr:uid="{00000000-0005-0000-0000-00003D010000}"/>
    <cellStyle name="20% - Énfasis4 29" xfId="315" xr:uid="{00000000-0005-0000-0000-00003E010000}"/>
    <cellStyle name="20% - Énfasis4 3" xfId="316" xr:uid="{00000000-0005-0000-0000-00003F010000}"/>
    <cellStyle name="20% - Énfasis4 30" xfId="317" xr:uid="{00000000-0005-0000-0000-000040010000}"/>
    <cellStyle name="20% - Énfasis4 31" xfId="318" xr:uid="{00000000-0005-0000-0000-000041010000}"/>
    <cellStyle name="20% - Énfasis4 32" xfId="319" xr:uid="{00000000-0005-0000-0000-000042010000}"/>
    <cellStyle name="20% - Énfasis4 33" xfId="320" xr:uid="{00000000-0005-0000-0000-000043010000}"/>
    <cellStyle name="20% - Énfasis4 34" xfId="321" xr:uid="{00000000-0005-0000-0000-000044010000}"/>
    <cellStyle name="20% - Énfasis4 35" xfId="322" xr:uid="{00000000-0005-0000-0000-000045010000}"/>
    <cellStyle name="20% - Énfasis4 36" xfId="323" xr:uid="{00000000-0005-0000-0000-000046010000}"/>
    <cellStyle name="20% - Énfasis4 37" xfId="324" xr:uid="{00000000-0005-0000-0000-000047010000}"/>
    <cellStyle name="20% - Énfasis4 38" xfId="325" xr:uid="{00000000-0005-0000-0000-000048010000}"/>
    <cellStyle name="20% - Énfasis4 39" xfId="326" xr:uid="{00000000-0005-0000-0000-000049010000}"/>
    <cellStyle name="20% - Énfasis4 4" xfId="327" xr:uid="{00000000-0005-0000-0000-00004A010000}"/>
    <cellStyle name="20% - Énfasis4 40" xfId="328" xr:uid="{00000000-0005-0000-0000-00004B010000}"/>
    <cellStyle name="20% - Énfasis4 41" xfId="329" xr:uid="{00000000-0005-0000-0000-00004C010000}"/>
    <cellStyle name="20% - Énfasis4 42" xfId="330" xr:uid="{00000000-0005-0000-0000-00004D010000}"/>
    <cellStyle name="20% - Énfasis4 43" xfId="331" xr:uid="{00000000-0005-0000-0000-00004E010000}"/>
    <cellStyle name="20% - Énfasis4 44" xfId="332" xr:uid="{00000000-0005-0000-0000-00004F010000}"/>
    <cellStyle name="20% - Énfasis4 45" xfId="333" xr:uid="{00000000-0005-0000-0000-000050010000}"/>
    <cellStyle name="20% - Énfasis4 46" xfId="334" xr:uid="{00000000-0005-0000-0000-000051010000}"/>
    <cellStyle name="20% - Énfasis4 47" xfId="335" xr:uid="{00000000-0005-0000-0000-000052010000}"/>
    <cellStyle name="20% - Énfasis4 48" xfId="336" xr:uid="{00000000-0005-0000-0000-000053010000}"/>
    <cellStyle name="20% - Énfasis4 49" xfId="337" xr:uid="{00000000-0005-0000-0000-000054010000}"/>
    <cellStyle name="20% - Énfasis4 5" xfId="338" xr:uid="{00000000-0005-0000-0000-000055010000}"/>
    <cellStyle name="20% - Énfasis4 50" xfId="339" xr:uid="{00000000-0005-0000-0000-000056010000}"/>
    <cellStyle name="20% - Énfasis4 51" xfId="340" xr:uid="{00000000-0005-0000-0000-000057010000}"/>
    <cellStyle name="20% - Énfasis4 52" xfId="341" xr:uid="{00000000-0005-0000-0000-000058010000}"/>
    <cellStyle name="20% - Énfasis4 53" xfId="342" xr:uid="{00000000-0005-0000-0000-000059010000}"/>
    <cellStyle name="20% - Énfasis4 54" xfId="343" xr:uid="{00000000-0005-0000-0000-00005A010000}"/>
    <cellStyle name="20% - Énfasis4 55" xfId="344" xr:uid="{00000000-0005-0000-0000-00005B010000}"/>
    <cellStyle name="20% - Énfasis4 56" xfId="345" xr:uid="{00000000-0005-0000-0000-00005C010000}"/>
    <cellStyle name="20% - Énfasis4 57" xfId="346" xr:uid="{00000000-0005-0000-0000-00005D010000}"/>
    <cellStyle name="20% - Énfasis4 58" xfId="347" xr:uid="{00000000-0005-0000-0000-00005E010000}"/>
    <cellStyle name="20% - Énfasis4 59" xfId="348" xr:uid="{00000000-0005-0000-0000-00005F010000}"/>
    <cellStyle name="20% - Énfasis4 6" xfId="349" xr:uid="{00000000-0005-0000-0000-000060010000}"/>
    <cellStyle name="20% - Énfasis4 60" xfId="350" xr:uid="{00000000-0005-0000-0000-000061010000}"/>
    <cellStyle name="20% - Énfasis4 61" xfId="351" xr:uid="{00000000-0005-0000-0000-000062010000}"/>
    <cellStyle name="20% - Énfasis4 62" xfId="352" xr:uid="{00000000-0005-0000-0000-000063010000}"/>
    <cellStyle name="20% - Énfasis4 63" xfId="353" xr:uid="{00000000-0005-0000-0000-000064010000}"/>
    <cellStyle name="20% - Énfasis4 64" xfId="354" xr:uid="{00000000-0005-0000-0000-000065010000}"/>
    <cellStyle name="20% - Énfasis4 65" xfId="355" xr:uid="{00000000-0005-0000-0000-000066010000}"/>
    <cellStyle name="20% - Énfasis4 66" xfId="356" xr:uid="{00000000-0005-0000-0000-000067010000}"/>
    <cellStyle name="20% - Énfasis4 67" xfId="357" xr:uid="{00000000-0005-0000-0000-000068010000}"/>
    <cellStyle name="20% - Énfasis4 68" xfId="358" xr:uid="{00000000-0005-0000-0000-000069010000}"/>
    <cellStyle name="20% - Énfasis4 69" xfId="359" xr:uid="{00000000-0005-0000-0000-00006A010000}"/>
    <cellStyle name="20% - Énfasis4 7" xfId="360" xr:uid="{00000000-0005-0000-0000-00006B010000}"/>
    <cellStyle name="20% - Énfasis4 70" xfId="361" xr:uid="{00000000-0005-0000-0000-00006C010000}"/>
    <cellStyle name="20% - Énfasis4 71" xfId="362" xr:uid="{00000000-0005-0000-0000-00006D010000}"/>
    <cellStyle name="20% - Énfasis4 72" xfId="363" xr:uid="{00000000-0005-0000-0000-00006E010000}"/>
    <cellStyle name="20% - Énfasis4 73" xfId="364" xr:uid="{00000000-0005-0000-0000-00006F010000}"/>
    <cellStyle name="20% - Énfasis4 74" xfId="365" xr:uid="{00000000-0005-0000-0000-000070010000}"/>
    <cellStyle name="20% - Énfasis4 75" xfId="366" xr:uid="{00000000-0005-0000-0000-000071010000}"/>
    <cellStyle name="20% - Énfasis4 76" xfId="367" xr:uid="{00000000-0005-0000-0000-000072010000}"/>
    <cellStyle name="20% - Énfasis4 77" xfId="368" xr:uid="{00000000-0005-0000-0000-000073010000}"/>
    <cellStyle name="20% - Énfasis4 78" xfId="369" xr:uid="{00000000-0005-0000-0000-000074010000}"/>
    <cellStyle name="20% - Énfasis4 79" xfId="370" xr:uid="{00000000-0005-0000-0000-000075010000}"/>
    <cellStyle name="20% - Énfasis4 8" xfId="371" xr:uid="{00000000-0005-0000-0000-000076010000}"/>
    <cellStyle name="20% - Énfasis4 80" xfId="372" xr:uid="{00000000-0005-0000-0000-000077010000}"/>
    <cellStyle name="20% - Énfasis4 81" xfId="373" xr:uid="{00000000-0005-0000-0000-000078010000}"/>
    <cellStyle name="20% - Énfasis4 82" xfId="374" xr:uid="{00000000-0005-0000-0000-000079010000}"/>
    <cellStyle name="20% - Énfasis4 83" xfId="375" xr:uid="{00000000-0005-0000-0000-00007A010000}"/>
    <cellStyle name="20% - Énfasis4 84" xfId="376" xr:uid="{00000000-0005-0000-0000-00007B010000}"/>
    <cellStyle name="20% - Énfasis4 85" xfId="377" xr:uid="{00000000-0005-0000-0000-00007C010000}"/>
    <cellStyle name="20% - Énfasis4 86" xfId="378" xr:uid="{00000000-0005-0000-0000-00007D010000}"/>
    <cellStyle name="20% - Énfasis4 87" xfId="379" xr:uid="{00000000-0005-0000-0000-00007E010000}"/>
    <cellStyle name="20% - Énfasis4 88" xfId="380" xr:uid="{00000000-0005-0000-0000-00007F010000}"/>
    <cellStyle name="20% - Énfasis4 89" xfId="381" xr:uid="{00000000-0005-0000-0000-000080010000}"/>
    <cellStyle name="20% - Énfasis4 9" xfId="382" xr:uid="{00000000-0005-0000-0000-000081010000}"/>
    <cellStyle name="20% - Énfasis4 90" xfId="383" xr:uid="{00000000-0005-0000-0000-000082010000}"/>
    <cellStyle name="20% - Énfasis4 91" xfId="384" xr:uid="{00000000-0005-0000-0000-000083010000}"/>
    <cellStyle name="20% - Énfasis4 92" xfId="385" xr:uid="{00000000-0005-0000-0000-000084010000}"/>
    <cellStyle name="20% - Énfasis4 93" xfId="386" xr:uid="{00000000-0005-0000-0000-000085010000}"/>
    <cellStyle name="20% - Énfasis4 94" xfId="387" xr:uid="{00000000-0005-0000-0000-000086010000}"/>
    <cellStyle name="20% - Énfasis4 95" xfId="388" xr:uid="{00000000-0005-0000-0000-000087010000}"/>
    <cellStyle name="20% - Énfasis4 96" xfId="389" xr:uid="{00000000-0005-0000-0000-000088010000}"/>
    <cellStyle name="20% - Énfasis4 97" xfId="390" xr:uid="{00000000-0005-0000-0000-000089010000}"/>
    <cellStyle name="20% - Énfasis4 98" xfId="391" xr:uid="{00000000-0005-0000-0000-00008A010000}"/>
    <cellStyle name="20% - Énfasis4 99" xfId="392" xr:uid="{00000000-0005-0000-0000-00008B010000}"/>
    <cellStyle name="20% - Énfasis5" xfId="1418" builtinId="46" customBuiltin="1"/>
    <cellStyle name="20% - Énfasis5 10" xfId="393" xr:uid="{00000000-0005-0000-0000-00008D010000}"/>
    <cellStyle name="20% - Énfasis5 100" xfId="1442" xr:uid="{9F878AC1-14D9-4D4E-8DEE-CB601D9D606B}"/>
    <cellStyle name="20% - Énfasis5 101" xfId="1462" xr:uid="{D8293971-D72E-4E1D-99CA-EB358EF7B94B}"/>
    <cellStyle name="20% - Énfasis5 102" xfId="1483" xr:uid="{A192D4AB-56F5-4506-ACAD-F5727E90B851}"/>
    <cellStyle name="20% - Énfasis5 103" xfId="1503" xr:uid="{C7D8AA66-D971-4C17-BDC7-99FA58831353}"/>
    <cellStyle name="20% - Énfasis5 104" xfId="1523" xr:uid="{1D011F4C-5BFE-48C9-B3AD-10DC87D82939}"/>
    <cellStyle name="20% - Énfasis5 105" xfId="1543" xr:uid="{ADBCB708-4CEC-4C02-9D5C-DDE5104DB893}"/>
    <cellStyle name="20% - Énfasis5 106" xfId="1563" xr:uid="{417E9D98-5C38-41AF-AE0B-40B0D526480E}"/>
    <cellStyle name="20% - Énfasis5 107" xfId="1583" xr:uid="{8417DF8A-006F-48CD-ADE5-5D1B104C8AFB}"/>
    <cellStyle name="20% - Énfasis5 11" xfId="394" xr:uid="{00000000-0005-0000-0000-00008E010000}"/>
    <cellStyle name="20% - Énfasis5 12" xfId="395" xr:uid="{00000000-0005-0000-0000-00008F010000}"/>
    <cellStyle name="20% - Énfasis5 13" xfId="396" xr:uid="{00000000-0005-0000-0000-000090010000}"/>
    <cellStyle name="20% - Énfasis5 14" xfId="397" xr:uid="{00000000-0005-0000-0000-000091010000}"/>
    <cellStyle name="20% - Énfasis5 15" xfId="398" xr:uid="{00000000-0005-0000-0000-000092010000}"/>
    <cellStyle name="20% - Énfasis5 16" xfId="399" xr:uid="{00000000-0005-0000-0000-000093010000}"/>
    <cellStyle name="20% - Énfasis5 17" xfId="400" xr:uid="{00000000-0005-0000-0000-000094010000}"/>
    <cellStyle name="20% - Énfasis5 18" xfId="401" xr:uid="{00000000-0005-0000-0000-000095010000}"/>
    <cellStyle name="20% - Énfasis5 19" xfId="402" xr:uid="{00000000-0005-0000-0000-000096010000}"/>
    <cellStyle name="20% - Énfasis5 2" xfId="403" xr:uid="{00000000-0005-0000-0000-000097010000}"/>
    <cellStyle name="20% - Énfasis5 20" xfId="404" xr:uid="{00000000-0005-0000-0000-000098010000}"/>
    <cellStyle name="20% - Énfasis5 21" xfId="405" xr:uid="{00000000-0005-0000-0000-000099010000}"/>
    <cellStyle name="20% - Énfasis5 22" xfId="406" xr:uid="{00000000-0005-0000-0000-00009A010000}"/>
    <cellStyle name="20% - Énfasis5 23" xfId="407" xr:uid="{00000000-0005-0000-0000-00009B010000}"/>
    <cellStyle name="20% - Énfasis5 24" xfId="408" xr:uid="{00000000-0005-0000-0000-00009C010000}"/>
    <cellStyle name="20% - Énfasis5 25" xfId="409" xr:uid="{00000000-0005-0000-0000-00009D010000}"/>
    <cellStyle name="20% - Énfasis5 26" xfId="410" xr:uid="{00000000-0005-0000-0000-00009E010000}"/>
    <cellStyle name="20% - Énfasis5 27" xfId="411" xr:uid="{00000000-0005-0000-0000-00009F010000}"/>
    <cellStyle name="20% - Énfasis5 28" xfId="412" xr:uid="{00000000-0005-0000-0000-0000A0010000}"/>
    <cellStyle name="20% - Énfasis5 29" xfId="413" xr:uid="{00000000-0005-0000-0000-0000A1010000}"/>
    <cellStyle name="20% - Énfasis5 3" xfId="414" xr:uid="{00000000-0005-0000-0000-0000A2010000}"/>
    <cellStyle name="20% - Énfasis5 30" xfId="415" xr:uid="{00000000-0005-0000-0000-0000A3010000}"/>
    <cellStyle name="20% - Énfasis5 31" xfId="416" xr:uid="{00000000-0005-0000-0000-0000A4010000}"/>
    <cellStyle name="20% - Énfasis5 32" xfId="417" xr:uid="{00000000-0005-0000-0000-0000A5010000}"/>
    <cellStyle name="20% - Énfasis5 33" xfId="418" xr:uid="{00000000-0005-0000-0000-0000A6010000}"/>
    <cellStyle name="20% - Énfasis5 34" xfId="419" xr:uid="{00000000-0005-0000-0000-0000A7010000}"/>
    <cellStyle name="20% - Énfasis5 35" xfId="420" xr:uid="{00000000-0005-0000-0000-0000A8010000}"/>
    <cellStyle name="20% - Énfasis5 36" xfId="421" xr:uid="{00000000-0005-0000-0000-0000A9010000}"/>
    <cellStyle name="20% - Énfasis5 37" xfId="422" xr:uid="{00000000-0005-0000-0000-0000AA010000}"/>
    <cellStyle name="20% - Énfasis5 38" xfId="423" xr:uid="{00000000-0005-0000-0000-0000AB010000}"/>
    <cellStyle name="20% - Énfasis5 39" xfId="424" xr:uid="{00000000-0005-0000-0000-0000AC010000}"/>
    <cellStyle name="20% - Énfasis5 4" xfId="425" xr:uid="{00000000-0005-0000-0000-0000AD010000}"/>
    <cellStyle name="20% - Énfasis5 40" xfId="426" xr:uid="{00000000-0005-0000-0000-0000AE010000}"/>
    <cellStyle name="20% - Énfasis5 41" xfId="427" xr:uid="{00000000-0005-0000-0000-0000AF010000}"/>
    <cellStyle name="20% - Énfasis5 42" xfId="428" xr:uid="{00000000-0005-0000-0000-0000B0010000}"/>
    <cellStyle name="20% - Énfasis5 43" xfId="429" xr:uid="{00000000-0005-0000-0000-0000B1010000}"/>
    <cellStyle name="20% - Énfasis5 44" xfId="430" xr:uid="{00000000-0005-0000-0000-0000B2010000}"/>
    <cellStyle name="20% - Énfasis5 45" xfId="431" xr:uid="{00000000-0005-0000-0000-0000B3010000}"/>
    <cellStyle name="20% - Énfasis5 46" xfId="432" xr:uid="{00000000-0005-0000-0000-0000B4010000}"/>
    <cellStyle name="20% - Énfasis5 47" xfId="433" xr:uid="{00000000-0005-0000-0000-0000B5010000}"/>
    <cellStyle name="20% - Énfasis5 48" xfId="434" xr:uid="{00000000-0005-0000-0000-0000B6010000}"/>
    <cellStyle name="20% - Énfasis5 49" xfId="435" xr:uid="{00000000-0005-0000-0000-0000B7010000}"/>
    <cellStyle name="20% - Énfasis5 5" xfId="436" xr:uid="{00000000-0005-0000-0000-0000B8010000}"/>
    <cellStyle name="20% - Énfasis5 50" xfId="437" xr:uid="{00000000-0005-0000-0000-0000B9010000}"/>
    <cellStyle name="20% - Énfasis5 51" xfId="438" xr:uid="{00000000-0005-0000-0000-0000BA010000}"/>
    <cellStyle name="20% - Énfasis5 52" xfId="439" xr:uid="{00000000-0005-0000-0000-0000BB010000}"/>
    <cellStyle name="20% - Énfasis5 53" xfId="440" xr:uid="{00000000-0005-0000-0000-0000BC010000}"/>
    <cellStyle name="20% - Énfasis5 54" xfId="441" xr:uid="{00000000-0005-0000-0000-0000BD010000}"/>
    <cellStyle name="20% - Énfasis5 55" xfId="442" xr:uid="{00000000-0005-0000-0000-0000BE010000}"/>
    <cellStyle name="20% - Énfasis5 56" xfId="443" xr:uid="{00000000-0005-0000-0000-0000BF010000}"/>
    <cellStyle name="20% - Énfasis5 57" xfId="444" xr:uid="{00000000-0005-0000-0000-0000C0010000}"/>
    <cellStyle name="20% - Énfasis5 58" xfId="445" xr:uid="{00000000-0005-0000-0000-0000C1010000}"/>
    <cellStyle name="20% - Énfasis5 59" xfId="446" xr:uid="{00000000-0005-0000-0000-0000C2010000}"/>
    <cellStyle name="20% - Énfasis5 6" xfId="447" xr:uid="{00000000-0005-0000-0000-0000C3010000}"/>
    <cellStyle name="20% - Énfasis5 60" xfId="448" xr:uid="{00000000-0005-0000-0000-0000C4010000}"/>
    <cellStyle name="20% - Énfasis5 61" xfId="449" xr:uid="{00000000-0005-0000-0000-0000C5010000}"/>
    <cellStyle name="20% - Énfasis5 62" xfId="450" xr:uid="{00000000-0005-0000-0000-0000C6010000}"/>
    <cellStyle name="20% - Énfasis5 63" xfId="451" xr:uid="{00000000-0005-0000-0000-0000C7010000}"/>
    <cellStyle name="20% - Énfasis5 64" xfId="452" xr:uid="{00000000-0005-0000-0000-0000C8010000}"/>
    <cellStyle name="20% - Énfasis5 65" xfId="453" xr:uid="{00000000-0005-0000-0000-0000C9010000}"/>
    <cellStyle name="20% - Énfasis5 66" xfId="454" xr:uid="{00000000-0005-0000-0000-0000CA010000}"/>
    <cellStyle name="20% - Énfasis5 67" xfId="455" xr:uid="{00000000-0005-0000-0000-0000CB010000}"/>
    <cellStyle name="20% - Énfasis5 68" xfId="456" xr:uid="{00000000-0005-0000-0000-0000CC010000}"/>
    <cellStyle name="20% - Énfasis5 69" xfId="457" xr:uid="{00000000-0005-0000-0000-0000CD010000}"/>
    <cellStyle name="20% - Énfasis5 7" xfId="458" xr:uid="{00000000-0005-0000-0000-0000CE010000}"/>
    <cellStyle name="20% - Énfasis5 70" xfId="459" xr:uid="{00000000-0005-0000-0000-0000CF010000}"/>
    <cellStyle name="20% - Énfasis5 71" xfId="460" xr:uid="{00000000-0005-0000-0000-0000D0010000}"/>
    <cellStyle name="20% - Énfasis5 72" xfId="461" xr:uid="{00000000-0005-0000-0000-0000D1010000}"/>
    <cellStyle name="20% - Énfasis5 73" xfId="462" xr:uid="{00000000-0005-0000-0000-0000D2010000}"/>
    <cellStyle name="20% - Énfasis5 74" xfId="463" xr:uid="{00000000-0005-0000-0000-0000D3010000}"/>
    <cellStyle name="20% - Énfasis5 75" xfId="464" xr:uid="{00000000-0005-0000-0000-0000D4010000}"/>
    <cellStyle name="20% - Énfasis5 76" xfId="465" xr:uid="{00000000-0005-0000-0000-0000D5010000}"/>
    <cellStyle name="20% - Énfasis5 77" xfId="466" xr:uid="{00000000-0005-0000-0000-0000D6010000}"/>
    <cellStyle name="20% - Énfasis5 78" xfId="467" xr:uid="{00000000-0005-0000-0000-0000D7010000}"/>
    <cellStyle name="20% - Énfasis5 79" xfId="468" xr:uid="{00000000-0005-0000-0000-0000D8010000}"/>
    <cellStyle name="20% - Énfasis5 8" xfId="469" xr:uid="{00000000-0005-0000-0000-0000D9010000}"/>
    <cellStyle name="20% - Énfasis5 80" xfId="470" xr:uid="{00000000-0005-0000-0000-0000DA010000}"/>
    <cellStyle name="20% - Énfasis5 81" xfId="471" xr:uid="{00000000-0005-0000-0000-0000DB010000}"/>
    <cellStyle name="20% - Énfasis5 82" xfId="472" xr:uid="{00000000-0005-0000-0000-0000DC010000}"/>
    <cellStyle name="20% - Énfasis5 83" xfId="473" xr:uid="{00000000-0005-0000-0000-0000DD010000}"/>
    <cellStyle name="20% - Énfasis5 84" xfId="474" xr:uid="{00000000-0005-0000-0000-0000DE010000}"/>
    <cellStyle name="20% - Énfasis5 85" xfId="475" xr:uid="{00000000-0005-0000-0000-0000DF010000}"/>
    <cellStyle name="20% - Énfasis5 86" xfId="476" xr:uid="{00000000-0005-0000-0000-0000E0010000}"/>
    <cellStyle name="20% - Énfasis5 87" xfId="477" xr:uid="{00000000-0005-0000-0000-0000E1010000}"/>
    <cellStyle name="20% - Énfasis5 88" xfId="478" xr:uid="{00000000-0005-0000-0000-0000E2010000}"/>
    <cellStyle name="20% - Énfasis5 89" xfId="479" xr:uid="{00000000-0005-0000-0000-0000E3010000}"/>
    <cellStyle name="20% - Énfasis5 9" xfId="480" xr:uid="{00000000-0005-0000-0000-0000E4010000}"/>
    <cellStyle name="20% - Énfasis5 90" xfId="481" xr:uid="{00000000-0005-0000-0000-0000E5010000}"/>
    <cellStyle name="20% - Énfasis5 91" xfId="482" xr:uid="{00000000-0005-0000-0000-0000E6010000}"/>
    <cellStyle name="20% - Énfasis5 92" xfId="483" xr:uid="{00000000-0005-0000-0000-0000E7010000}"/>
    <cellStyle name="20% - Énfasis5 93" xfId="484" xr:uid="{00000000-0005-0000-0000-0000E8010000}"/>
    <cellStyle name="20% - Énfasis5 94" xfId="485" xr:uid="{00000000-0005-0000-0000-0000E9010000}"/>
    <cellStyle name="20% - Énfasis5 95" xfId="486" xr:uid="{00000000-0005-0000-0000-0000EA010000}"/>
    <cellStyle name="20% - Énfasis5 96" xfId="487" xr:uid="{00000000-0005-0000-0000-0000EB010000}"/>
    <cellStyle name="20% - Énfasis5 97" xfId="488" xr:uid="{00000000-0005-0000-0000-0000EC010000}"/>
    <cellStyle name="20% - Énfasis5 98" xfId="489" xr:uid="{00000000-0005-0000-0000-0000ED010000}"/>
    <cellStyle name="20% - Énfasis5 99" xfId="490" xr:uid="{00000000-0005-0000-0000-0000EE010000}"/>
    <cellStyle name="20% - Énfasis6" xfId="1422" builtinId="50" customBuiltin="1"/>
    <cellStyle name="20% - Énfasis6 10" xfId="491" xr:uid="{00000000-0005-0000-0000-0000F0010000}"/>
    <cellStyle name="20% - Énfasis6 100" xfId="1445" xr:uid="{06E70873-E27D-452A-B6D4-C770A6F7C698}"/>
    <cellStyle name="20% - Énfasis6 101" xfId="1465" xr:uid="{86E26261-646F-47C0-92DC-6A81596D4B66}"/>
    <cellStyle name="20% - Énfasis6 102" xfId="1486" xr:uid="{158568ED-CB7D-49CD-9033-18534DF6C152}"/>
    <cellStyle name="20% - Énfasis6 103" xfId="1506" xr:uid="{D559E81D-15D1-44A6-9ACC-192C67FAD951}"/>
    <cellStyle name="20% - Énfasis6 104" xfId="1526" xr:uid="{B2367D38-68ED-47A1-BBBD-4745036B035C}"/>
    <cellStyle name="20% - Énfasis6 105" xfId="1546" xr:uid="{443786F0-47E3-4E8E-8063-FF03BF65D2C7}"/>
    <cellStyle name="20% - Énfasis6 106" xfId="1566" xr:uid="{71FEF953-D526-4EEA-81A4-296BA5E02B34}"/>
    <cellStyle name="20% - Énfasis6 107" xfId="1586" xr:uid="{37E1E4B5-0C78-4013-88AF-575BD395A117}"/>
    <cellStyle name="20% - Énfasis6 11" xfId="492" xr:uid="{00000000-0005-0000-0000-0000F1010000}"/>
    <cellStyle name="20% - Énfasis6 12" xfId="493" xr:uid="{00000000-0005-0000-0000-0000F2010000}"/>
    <cellStyle name="20% - Énfasis6 13" xfId="494" xr:uid="{00000000-0005-0000-0000-0000F3010000}"/>
    <cellStyle name="20% - Énfasis6 14" xfId="495" xr:uid="{00000000-0005-0000-0000-0000F4010000}"/>
    <cellStyle name="20% - Énfasis6 15" xfId="496" xr:uid="{00000000-0005-0000-0000-0000F5010000}"/>
    <cellStyle name="20% - Énfasis6 16" xfId="497" xr:uid="{00000000-0005-0000-0000-0000F6010000}"/>
    <cellStyle name="20% - Énfasis6 17" xfId="498" xr:uid="{00000000-0005-0000-0000-0000F7010000}"/>
    <cellStyle name="20% - Énfasis6 18" xfId="499" xr:uid="{00000000-0005-0000-0000-0000F8010000}"/>
    <cellStyle name="20% - Énfasis6 19" xfId="500" xr:uid="{00000000-0005-0000-0000-0000F9010000}"/>
    <cellStyle name="20% - Énfasis6 2" xfId="501" xr:uid="{00000000-0005-0000-0000-0000FA010000}"/>
    <cellStyle name="20% - Énfasis6 20" xfId="502" xr:uid="{00000000-0005-0000-0000-0000FB010000}"/>
    <cellStyle name="20% - Énfasis6 21" xfId="503" xr:uid="{00000000-0005-0000-0000-0000FC010000}"/>
    <cellStyle name="20% - Énfasis6 22" xfId="504" xr:uid="{00000000-0005-0000-0000-0000FD010000}"/>
    <cellStyle name="20% - Énfasis6 23" xfId="505" xr:uid="{00000000-0005-0000-0000-0000FE010000}"/>
    <cellStyle name="20% - Énfasis6 24" xfId="506" xr:uid="{00000000-0005-0000-0000-0000FF010000}"/>
    <cellStyle name="20% - Énfasis6 25" xfId="507" xr:uid="{00000000-0005-0000-0000-000000020000}"/>
    <cellStyle name="20% - Énfasis6 26" xfId="508" xr:uid="{00000000-0005-0000-0000-000001020000}"/>
    <cellStyle name="20% - Énfasis6 27" xfId="509" xr:uid="{00000000-0005-0000-0000-000002020000}"/>
    <cellStyle name="20% - Énfasis6 28" xfId="510" xr:uid="{00000000-0005-0000-0000-000003020000}"/>
    <cellStyle name="20% - Énfasis6 29" xfId="511" xr:uid="{00000000-0005-0000-0000-000004020000}"/>
    <cellStyle name="20% - Énfasis6 3" xfId="512" xr:uid="{00000000-0005-0000-0000-000005020000}"/>
    <cellStyle name="20% - Énfasis6 30" xfId="513" xr:uid="{00000000-0005-0000-0000-000006020000}"/>
    <cellStyle name="20% - Énfasis6 31" xfId="514" xr:uid="{00000000-0005-0000-0000-000007020000}"/>
    <cellStyle name="20% - Énfasis6 32" xfId="515" xr:uid="{00000000-0005-0000-0000-000008020000}"/>
    <cellStyle name="20% - Énfasis6 33" xfId="516" xr:uid="{00000000-0005-0000-0000-000009020000}"/>
    <cellStyle name="20% - Énfasis6 34" xfId="517" xr:uid="{00000000-0005-0000-0000-00000A020000}"/>
    <cellStyle name="20% - Énfasis6 35" xfId="518" xr:uid="{00000000-0005-0000-0000-00000B020000}"/>
    <cellStyle name="20% - Énfasis6 36" xfId="519" xr:uid="{00000000-0005-0000-0000-00000C020000}"/>
    <cellStyle name="20% - Énfasis6 37" xfId="520" xr:uid="{00000000-0005-0000-0000-00000D020000}"/>
    <cellStyle name="20% - Énfasis6 38" xfId="521" xr:uid="{00000000-0005-0000-0000-00000E020000}"/>
    <cellStyle name="20% - Énfasis6 39" xfId="522" xr:uid="{00000000-0005-0000-0000-00000F020000}"/>
    <cellStyle name="20% - Énfasis6 4" xfId="523" xr:uid="{00000000-0005-0000-0000-000010020000}"/>
    <cellStyle name="20% - Énfasis6 40" xfId="524" xr:uid="{00000000-0005-0000-0000-000011020000}"/>
    <cellStyle name="20% - Énfasis6 41" xfId="525" xr:uid="{00000000-0005-0000-0000-000012020000}"/>
    <cellStyle name="20% - Énfasis6 42" xfId="526" xr:uid="{00000000-0005-0000-0000-000013020000}"/>
    <cellStyle name="20% - Énfasis6 43" xfId="527" xr:uid="{00000000-0005-0000-0000-000014020000}"/>
    <cellStyle name="20% - Énfasis6 44" xfId="528" xr:uid="{00000000-0005-0000-0000-000015020000}"/>
    <cellStyle name="20% - Énfasis6 45" xfId="529" xr:uid="{00000000-0005-0000-0000-000016020000}"/>
    <cellStyle name="20% - Énfasis6 46" xfId="530" xr:uid="{00000000-0005-0000-0000-000017020000}"/>
    <cellStyle name="20% - Énfasis6 47" xfId="531" xr:uid="{00000000-0005-0000-0000-000018020000}"/>
    <cellStyle name="20% - Énfasis6 48" xfId="532" xr:uid="{00000000-0005-0000-0000-000019020000}"/>
    <cellStyle name="20% - Énfasis6 49" xfId="533" xr:uid="{00000000-0005-0000-0000-00001A020000}"/>
    <cellStyle name="20% - Énfasis6 5" xfId="534" xr:uid="{00000000-0005-0000-0000-00001B020000}"/>
    <cellStyle name="20% - Énfasis6 50" xfId="535" xr:uid="{00000000-0005-0000-0000-00001C020000}"/>
    <cellStyle name="20% - Énfasis6 51" xfId="536" xr:uid="{00000000-0005-0000-0000-00001D020000}"/>
    <cellStyle name="20% - Énfasis6 52" xfId="537" xr:uid="{00000000-0005-0000-0000-00001E020000}"/>
    <cellStyle name="20% - Énfasis6 53" xfId="538" xr:uid="{00000000-0005-0000-0000-00001F020000}"/>
    <cellStyle name="20% - Énfasis6 54" xfId="539" xr:uid="{00000000-0005-0000-0000-000020020000}"/>
    <cellStyle name="20% - Énfasis6 55" xfId="540" xr:uid="{00000000-0005-0000-0000-000021020000}"/>
    <cellStyle name="20% - Énfasis6 56" xfId="541" xr:uid="{00000000-0005-0000-0000-000022020000}"/>
    <cellStyle name="20% - Énfasis6 57" xfId="542" xr:uid="{00000000-0005-0000-0000-000023020000}"/>
    <cellStyle name="20% - Énfasis6 58" xfId="543" xr:uid="{00000000-0005-0000-0000-000024020000}"/>
    <cellStyle name="20% - Énfasis6 59" xfId="544" xr:uid="{00000000-0005-0000-0000-000025020000}"/>
    <cellStyle name="20% - Énfasis6 6" xfId="545" xr:uid="{00000000-0005-0000-0000-000026020000}"/>
    <cellStyle name="20% - Énfasis6 60" xfId="546" xr:uid="{00000000-0005-0000-0000-000027020000}"/>
    <cellStyle name="20% - Énfasis6 61" xfId="547" xr:uid="{00000000-0005-0000-0000-000028020000}"/>
    <cellStyle name="20% - Énfasis6 62" xfId="548" xr:uid="{00000000-0005-0000-0000-000029020000}"/>
    <cellStyle name="20% - Énfasis6 63" xfId="549" xr:uid="{00000000-0005-0000-0000-00002A020000}"/>
    <cellStyle name="20% - Énfasis6 64" xfId="550" xr:uid="{00000000-0005-0000-0000-00002B020000}"/>
    <cellStyle name="20% - Énfasis6 65" xfId="551" xr:uid="{00000000-0005-0000-0000-00002C020000}"/>
    <cellStyle name="20% - Énfasis6 66" xfId="552" xr:uid="{00000000-0005-0000-0000-00002D020000}"/>
    <cellStyle name="20% - Énfasis6 67" xfId="553" xr:uid="{00000000-0005-0000-0000-00002E020000}"/>
    <cellStyle name="20% - Énfasis6 68" xfId="554" xr:uid="{00000000-0005-0000-0000-00002F020000}"/>
    <cellStyle name="20% - Énfasis6 69" xfId="555" xr:uid="{00000000-0005-0000-0000-000030020000}"/>
    <cellStyle name="20% - Énfasis6 7" xfId="556" xr:uid="{00000000-0005-0000-0000-000031020000}"/>
    <cellStyle name="20% - Énfasis6 70" xfId="557" xr:uid="{00000000-0005-0000-0000-000032020000}"/>
    <cellStyle name="20% - Énfasis6 71" xfId="558" xr:uid="{00000000-0005-0000-0000-000033020000}"/>
    <cellStyle name="20% - Énfasis6 72" xfId="559" xr:uid="{00000000-0005-0000-0000-000034020000}"/>
    <cellStyle name="20% - Énfasis6 73" xfId="560" xr:uid="{00000000-0005-0000-0000-000035020000}"/>
    <cellStyle name="20% - Énfasis6 74" xfId="561" xr:uid="{00000000-0005-0000-0000-000036020000}"/>
    <cellStyle name="20% - Énfasis6 75" xfId="562" xr:uid="{00000000-0005-0000-0000-000037020000}"/>
    <cellStyle name="20% - Énfasis6 76" xfId="563" xr:uid="{00000000-0005-0000-0000-000038020000}"/>
    <cellStyle name="20% - Énfasis6 77" xfId="564" xr:uid="{00000000-0005-0000-0000-000039020000}"/>
    <cellStyle name="20% - Énfasis6 78" xfId="565" xr:uid="{00000000-0005-0000-0000-00003A020000}"/>
    <cellStyle name="20% - Énfasis6 79" xfId="566" xr:uid="{00000000-0005-0000-0000-00003B020000}"/>
    <cellStyle name="20% - Énfasis6 8" xfId="567" xr:uid="{00000000-0005-0000-0000-00003C020000}"/>
    <cellStyle name="20% - Énfasis6 80" xfId="568" xr:uid="{00000000-0005-0000-0000-00003D020000}"/>
    <cellStyle name="20% - Énfasis6 81" xfId="569" xr:uid="{00000000-0005-0000-0000-00003E020000}"/>
    <cellStyle name="20% - Énfasis6 82" xfId="570" xr:uid="{00000000-0005-0000-0000-00003F020000}"/>
    <cellStyle name="20% - Énfasis6 83" xfId="571" xr:uid="{00000000-0005-0000-0000-000040020000}"/>
    <cellStyle name="20% - Énfasis6 84" xfId="572" xr:uid="{00000000-0005-0000-0000-000041020000}"/>
    <cellStyle name="20% - Énfasis6 85" xfId="573" xr:uid="{00000000-0005-0000-0000-000042020000}"/>
    <cellStyle name="20% - Énfasis6 86" xfId="574" xr:uid="{00000000-0005-0000-0000-000043020000}"/>
    <cellStyle name="20% - Énfasis6 87" xfId="575" xr:uid="{00000000-0005-0000-0000-000044020000}"/>
    <cellStyle name="20% - Énfasis6 88" xfId="576" xr:uid="{00000000-0005-0000-0000-000045020000}"/>
    <cellStyle name="20% - Énfasis6 89" xfId="577" xr:uid="{00000000-0005-0000-0000-000046020000}"/>
    <cellStyle name="20% - Énfasis6 9" xfId="578" xr:uid="{00000000-0005-0000-0000-000047020000}"/>
    <cellStyle name="20% - Énfasis6 90" xfId="579" xr:uid="{00000000-0005-0000-0000-000048020000}"/>
    <cellStyle name="20% - Énfasis6 91" xfId="580" xr:uid="{00000000-0005-0000-0000-000049020000}"/>
    <cellStyle name="20% - Énfasis6 92" xfId="581" xr:uid="{00000000-0005-0000-0000-00004A020000}"/>
    <cellStyle name="20% - Énfasis6 93" xfId="582" xr:uid="{00000000-0005-0000-0000-00004B020000}"/>
    <cellStyle name="20% - Énfasis6 94" xfId="583" xr:uid="{00000000-0005-0000-0000-00004C020000}"/>
    <cellStyle name="20% - Énfasis6 95" xfId="584" xr:uid="{00000000-0005-0000-0000-00004D020000}"/>
    <cellStyle name="20% - Énfasis6 96" xfId="585" xr:uid="{00000000-0005-0000-0000-00004E020000}"/>
    <cellStyle name="20% - Énfasis6 97" xfId="586" xr:uid="{00000000-0005-0000-0000-00004F020000}"/>
    <cellStyle name="20% - Énfasis6 98" xfId="587" xr:uid="{00000000-0005-0000-0000-000050020000}"/>
    <cellStyle name="20% - Énfasis6 99" xfId="588" xr:uid="{00000000-0005-0000-0000-000051020000}"/>
    <cellStyle name="40% - Énfasis1" xfId="1403" builtinId="31" customBuiltin="1"/>
    <cellStyle name="40% - Énfasis1 10" xfId="589" xr:uid="{00000000-0005-0000-0000-000053020000}"/>
    <cellStyle name="40% - Énfasis1 100" xfId="1431" xr:uid="{0813B921-88ED-4783-8EA7-C9D6C2808FEC}"/>
    <cellStyle name="40% - Énfasis1 101" xfId="1451" xr:uid="{FFF618FE-AB5A-4A92-BEFC-A9655A070223}"/>
    <cellStyle name="40% - Énfasis1 102" xfId="1472" xr:uid="{8B367766-0A76-4785-8113-A1213CC4FCA5}"/>
    <cellStyle name="40% - Énfasis1 103" xfId="1492" xr:uid="{9C5BAEF2-ACAD-4836-BD0F-D15AA301C3F9}"/>
    <cellStyle name="40% - Énfasis1 104" xfId="1512" xr:uid="{311B97DD-A4E0-4532-8AAA-F586AB5C9757}"/>
    <cellStyle name="40% - Énfasis1 105" xfId="1532" xr:uid="{28F8A091-DCFA-4CA2-BEC0-A6F5ADFE405C}"/>
    <cellStyle name="40% - Énfasis1 106" xfId="1552" xr:uid="{A3B30692-14F0-4585-B2F7-ADCDE35DB9EF}"/>
    <cellStyle name="40% - Énfasis1 107" xfId="1572" xr:uid="{17294F1A-829E-416F-A4AD-445B1C268760}"/>
    <cellStyle name="40% - Énfasis1 11" xfId="590" xr:uid="{00000000-0005-0000-0000-000054020000}"/>
    <cellStyle name="40% - Énfasis1 12" xfId="591" xr:uid="{00000000-0005-0000-0000-000055020000}"/>
    <cellStyle name="40% - Énfasis1 13" xfId="592" xr:uid="{00000000-0005-0000-0000-000056020000}"/>
    <cellStyle name="40% - Énfasis1 14" xfId="593" xr:uid="{00000000-0005-0000-0000-000057020000}"/>
    <cellStyle name="40% - Énfasis1 15" xfId="594" xr:uid="{00000000-0005-0000-0000-000058020000}"/>
    <cellStyle name="40% - Énfasis1 16" xfId="595" xr:uid="{00000000-0005-0000-0000-000059020000}"/>
    <cellStyle name="40% - Énfasis1 17" xfId="596" xr:uid="{00000000-0005-0000-0000-00005A020000}"/>
    <cellStyle name="40% - Énfasis1 18" xfId="597" xr:uid="{00000000-0005-0000-0000-00005B020000}"/>
    <cellStyle name="40% - Énfasis1 19" xfId="598" xr:uid="{00000000-0005-0000-0000-00005C020000}"/>
    <cellStyle name="40% - Énfasis1 2" xfId="599" xr:uid="{00000000-0005-0000-0000-00005D020000}"/>
    <cellStyle name="40% - Énfasis1 20" xfId="600" xr:uid="{00000000-0005-0000-0000-00005E020000}"/>
    <cellStyle name="40% - Énfasis1 21" xfId="601" xr:uid="{00000000-0005-0000-0000-00005F020000}"/>
    <cellStyle name="40% - Énfasis1 22" xfId="602" xr:uid="{00000000-0005-0000-0000-000060020000}"/>
    <cellStyle name="40% - Énfasis1 23" xfId="603" xr:uid="{00000000-0005-0000-0000-000061020000}"/>
    <cellStyle name="40% - Énfasis1 24" xfId="604" xr:uid="{00000000-0005-0000-0000-000062020000}"/>
    <cellStyle name="40% - Énfasis1 25" xfId="605" xr:uid="{00000000-0005-0000-0000-000063020000}"/>
    <cellStyle name="40% - Énfasis1 26" xfId="606" xr:uid="{00000000-0005-0000-0000-000064020000}"/>
    <cellStyle name="40% - Énfasis1 27" xfId="607" xr:uid="{00000000-0005-0000-0000-000065020000}"/>
    <cellStyle name="40% - Énfasis1 28" xfId="608" xr:uid="{00000000-0005-0000-0000-000066020000}"/>
    <cellStyle name="40% - Énfasis1 29" xfId="609" xr:uid="{00000000-0005-0000-0000-000067020000}"/>
    <cellStyle name="40% - Énfasis1 3" xfId="610" xr:uid="{00000000-0005-0000-0000-000068020000}"/>
    <cellStyle name="40% - Énfasis1 30" xfId="611" xr:uid="{00000000-0005-0000-0000-000069020000}"/>
    <cellStyle name="40% - Énfasis1 31" xfId="612" xr:uid="{00000000-0005-0000-0000-00006A020000}"/>
    <cellStyle name="40% - Énfasis1 32" xfId="613" xr:uid="{00000000-0005-0000-0000-00006B020000}"/>
    <cellStyle name="40% - Énfasis1 33" xfId="614" xr:uid="{00000000-0005-0000-0000-00006C020000}"/>
    <cellStyle name="40% - Énfasis1 34" xfId="615" xr:uid="{00000000-0005-0000-0000-00006D020000}"/>
    <cellStyle name="40% - Énfasis1 35" xfId="616" xr:uid="{00000000-0005-0000-0000-00006E020000}"/>
    <cellStyle name="40% - Énfasis1 36" xfId="617" xr:uid="{00000000-0005-0000-0000-00006F020000}"/>
    <cellStyle name="40% - Énfasis1 37" xfId="618" xr:uid="{00000000-0005-0000-0000-000070020000}"/>
    <cellStyle name="40% - Énfasis1 38" xfId="619" xr:uid="{00000000-0005-0000-0000-000071020000}"/>
    <cellStyle name="40% - Énfasis1 39" xfId="620" xr:uid="{00000000-0005-0000-0000-000072020000}"/>
    <cellStyle name="40% - Énfasis1 4" xfId="621" xr:uid="{00000000-0005-0000-0000-000073020000}"/>
    <cellStyle name="40% - Énfasis1 40" xfId="622" xr:uid="{00000000-0005-0000-0000-000074020000}"/>
    <cellStyle name="40% - Énfasis1 41" xfId="623" xr:uid="{00000000-0005-0000-0000-000075020000}"/>
    <cellStyle name="40% - Énfasis1 42" xfId="624" xr:uid="{00000000-0005-0000-0000-000076020000}"/>
    <cellStyle name="40% - Énfasis1 43" xfId="625" xr:uid="{00000000-0005-0000-0000-000077020000}"/>
    <cellStyle name="40% - Énfasis1 44" xfId="626" xr:uid="{00000000-0005-0000-0000-000078020000}"/>
    <cellStyle name="40% - Énfasis1 45" xfId="627" xr:uid="{00000000-0005-0000-0000-000079020000}"/>
    <cellStyle name="40% - Énfasis1 46" xfId="628" xr:uid="{00000000-0005-0000-0000-00007A020000}"/>
    <cellStyle name="40% - Énfasis1 47" xfId="629" xr:uid="{00000000-0005-0000-0000-00007B020000}"/>
    <cellStyle name="40% - Énfasis1 48" xfId="630" xr:uid="{00000000-0005-0000-0000-00007C020000}"/>
    <cellStyle name="40% - Énfasis1 49" xfId="631" xr:uid="{00000000-0005-0000-0000-00007D020000}"/>
    <cellStyle name="40% - Énfasis1 5" xfId="632" xr:uid="{00000000-0005-0000-0000-00007E020000}"/>
    <cellStyle name="40% - Énfasis1 50" xfId="633" xr:uid="{00000000-0005-0000-0000-00007F020000}"/>
    <cellStyle name="40% - Énfasis1 51" xfId="634" xr:uid="{00000000-0005-0000-0000-000080020000}"/>
    <cellStyle name="40% - Énfasis1 52" xfId="635" xr:uid="{00000000-0005-0000-0000-000081020000}"/>
    <cellStyle name="40% - Énfasis1 53" xfId="636" xr:uid="{00000000-0005-0000-0000-000082020000}"/>
    <cellStyle name="40% - Énfasis1 54" xfId="637" xr:uid="{00000000-0005-0000-0000-000083020000}"/>
    <cellStyle name="40% - Énfasis1 55" xfId="638" xr:uid="{00000000-0005-0000-0000-000084020000}"/>
    <cellStyle name="40% - Énfasis1 56" xfId="639" xr:uid="{00000000-0005-0000-0000-000085020000}"/>
    <cellStyle name="40% - Énfasis1 57" xfId="640" xr:uid="{00000000-0005-0000-0000-000086020000}"/>
    <cellStyle name="40% - Énfasis1 58" xfId="641" xr:uid="{00000000-0005-0000-0000-000087020000}"/>
    <cellStyle name="40% - Énfasis1 59" xfId="642" xr:uid="{00000000-0005-0000-0000-000088020000}"/>
    <cellStyle name="40% - Énfasis1 6" xfId="643" xr:uid="{00000000-0005-0000-0000-000089020000}"/>
    <cellStyle name="40% - Énfasis1 60" xfId="644" xr:uid="{00000000-0005-0000-0000-00008A020000}"/>
    <cellStyle name="40% - Énfasis1 61" xfId="645" xr:uid="{00000000-0005-0000-0000-00008B020000}"/>
    <cellStyle name="40% - Énfasis1 62" xfId="646" xr:uid="{00000000-0005-0000-0000-00008C020000}"/>
    <cellStyle name="40% - Énfasis1 63" xfId="647" xr:uid="{00000000-0005-0000-0000-00008D020000}"/>
    <cellStyle name="40% - Énfasis1 64" xfId="648" xr:uid="{00000000-0005-0000-0000-00008E020000}"/>
    <cellStyle name="40% - Énfasis1 65" xfId="649" xr:uid="{00000000-0005-0000-0000-00008F020000}"/>
    <cellStyle name="40% - Énfasis1 66" xfId="650" xr:uid="{00000000-0005-0000-0000-000090020000}"/>
    <cellStyle name="40% - Énfasis1 67" xfId="651" xr:uid="{00000000-0005-0000-0000-000091020000}"/>
    <cellStyle name="40% - Énfasis1 68" xfId="652" xr:uid="{00000000-0005-0000-0000-000092020000}"/>
    <cellStyle name="40% - Énfasis1 69" xfId="653" xr:uid="{00000000-0005-0000-0000-000093020000}"/>
    <cellStyle name="40% - Énfasis1 7" xfId="654" xr:uid="{00000000-0005-0000-0000-000094020000}"/>
    <cellStyle name="40% - Énfasis1 70" xfId="655" xr:uid="{00000000-0005-0000-0000-000095020000}"/>
    <cellStyle name="40% - Énfasis1 71" xfId="656" xr:uid="{00000000-0005-0000-0000-000096020000}"/>
    <cellStyle name="40% - Énfasis1 72" xfId="657" xr:uid="{00000000-0005-0000-0000-000097020000}"/>
    <cellStyle name="40% - Énfasis1 73" xfId="658" xr:uid="{00000000-0005-0000-0000-000098020000}"/>
    <cellStyle name="40% - Énfasis1 74" xfId="659" xr:uid="{00000000-0005-0000-0000-000099020000}"/>
    <cellStyle name="40% - Énfasis1 75" xfId="660" xr:uid="{00000000-0005-0000-0000-00009A020000}"/>
    <cellStyle name="40% - Énfasis1 76" xfId="661" xr:uid="{00000000-0005-0000-0000-00009B020000}"/>
    <cellStyle name="40% - Énfasis1 77" xfId="662" xr:uid="{00000000-0005-0000-0000-00009C020000}"/>
    <cellStyle name="40% - Énfasis1 78" xfId="663" xr:uid="{00000000-0005-0000-0000-00009D020000}"/>
    <cellStyle name="40% - Énfasis1 79" xfId="664" xr:uid="{00000000-0005-0000-0000-00009E020000}"/>
    <cellStyle name="40% - Énfasis1 8" xfId="665" xr:uid="{00000000-0005-0000-0000-00009F020000}"/>
    <cellStyle name="40% - Énfasis1 80" xfId="666" xr:uid="{00000000-0005-0000-0000-0000A0020000}"/>
    <cellStyle name="40% - Énfasis1 81" xfId="667" xr:uid="{00000000-0005-0000-0000-0000A1020000}"/>
    <cellStyle name="40% - Énfasis1 82" xfId="668" xr:uid="{00000000-0005-0000-0000-0000A2020000}"/>
    <cellStyle name="40% - Énfasis1 83" xfId="669" xr:uid="{00000000-0005-0000-0000-0000A3020000}"/>
    <cellStyle name="40% - Énfasis1 84" xfId="670" xr:uid="{00000000-0005-0000-0000-0000A4020000}"/>
    <cellStyle name="40% - Énfasis1 85" xfId="671" xr:uid="{00000000-0005-0000-0000-0000A5020000}"/>
    <cellStyle name="40% - Énfasis1 86" xfId="672" xr:uid="{00000000-0005-0000-0000-0000A6020000}"/>
    <cellStyle name="40% - Énfasis1 87" xfId="673" xr:uid="{00000000-0005-0000-0000-0000A7020000}"/>
    <cellStyle name="40% - Énfasis1 88" xfId="674" xr:uid="{00000000-0005-0000-0000-0000A8020000}"/>
    <cellStyle name="40% - Énfasis1 89" xfId="675" xr:uid="{00000000-0005-0000-0000-0000A9020000}"/>
    <cellStyle name="40% - Énfasis1 9" xfId="676" xr:uid="{00000000-0005-0000-0000-0000AA020000}"/>
    <cellStyle name="40% - Énfasis1 90" xfId="677" xr:uid="{00000000-0005-0000-0000-0000AB020000}"/>
    <cellStyle name="40% - Énfasis1 91" xfId="678" xr:uid="{00000000-0005-0000-0000-0000AC020000}"/>
    <cellStyle name="40% - Énfasis1 92" xfId="679" xr:uid="{00000000-0005-0000-0000-0000AD020000}"/>
    <cellStyle name="40% - Énfasis1 93" xfId="680" xr:uid="{00000000-0005-0000-0000-0000AE020000}"/>
    <cellStyle name="40% - Énfasis1 94" xfId="681" xr:uid="{00000000-0005-0000-0000-0000AF020000}"/>
    <cellStyle name="40% - Énfasis1 95" xfId="682" xr:uid="{00000000-0005-0000-0000-0000B0020000}"/>
    <cellStyle name="40% - Énfasis1 96" xfId="683" xr:uid="{00000000-0005-0000-0000-0000B1020000}"/>
    <cellStyle name="40% - Énfasis1 97" xfId="684" xr:uid="{00000000-0005-0000-0000-0000B2020000}"/>
    <cellStyle name="40% - Énfasis1 98" xfId="685" xr:uid="{00000000-0005-0000-0000-0000B3020000}"/>
    <cellStyle name="40% - Énfasis1 99" xfId="686" xr:uid="{00000000-0005-0000-0000-0000B4020000}"/>
    <cellStyle name="40% - Énfasis2" xfId="1407" builtinId="35" customBuiltin="1"/>
    <cellStyle name="40% - Énfasis2 10" xfId="687" xr:uid="{00000000-0005-0000-0000-0000B6020000}"/>
    <cellStyle name="40% - Énfasis2 100" xfId="1434" xr:uid="{7BFE86C4-7B61-4F6A-B949-ECAD6491581D}"/>
    <cellStyle name="40% - Énfasis2 101" xfId="1454" xr:uid="{C6AE768F-009C-4590-8641-C339F84EE188}"/>
    <cellStyle name="40% - Énfasis2 102" xfId="1475" xr:uid="{417D6E05-6B7F-4B71-A7C8-E55495890FE0}"/>
    <cellStyle name="40% - Énfasis2 103" xfId="1495" xr:uid="{C615C472-ADCC-47D8-8F4C-5093391182C7}"/>
    <cellStyle name="40% - Énfasis2 104" xfId="1515" xr:uid="{E96C2528-FB36-47D3-BAB7-8DF993831F47}"/>
    <cellStyle name="40% - Énfasis2 105" xfId="1535" xr:uid="{4CA0AF1E-95EE-4682-A1F2-A9BC35FAEF5B}"/>
    <cellStyle name="40% - Énfasis2 106" xfId="1555" xr:uid="{BCB61572-7E43-4529-9318-F78D3D333F2B}"/>
    <cellStyle name="40% - Énfasis2 107" xfId="1575" xr:uid="{0C89F25A-208F-4FB4-BDC6-8F76CBDBD671}"/>
    <cellStyle name="40% - Énfasis2 11" xfId="688" xr:uid="{00000000-0005-0000-0000-0000B7020000}"/>
    <cellStyle name="40% - Énfasis2 12" xfId="689" xr:uid="{00000000-0005-0000-0000-0000B8020000}"/>
    <cellStyle name="40% - Énfasis2 13" xfId="690" xr:uid="{00000000-0005-0000-0000-0000B9020000}"/>
    <cellStyle name="40% - Énfasis2 14" xfId="691" xr:uid="{00000000-0005-0000-0000-0000BA020000}"/>
    <cellStyle name="40% - Énfasis2 15" xfId="692" xr:uid="{00000000-0005-0000-0000-0000BB020000}"/>
    <cellStyle name="40% - Énfasis2 16" xfId="693" xr:uid="{00000000-0005-0000-0000-0000BC020000}"/>
    <cellStyle name="40% - Énfasis2 17" xfId="694" xr:uid="{00000000-0005-0000-0000-0000BD020000}"/>
    <cellStyle name="40% - Énfasis2 18" xfId="695" xr:uid="{00000000-0005-0000-0000-0000BE020000}"/>
    <cellStyle name="40% - Énfasis2 19" xfId="696" xr:uid="{00000000-0005-0000-0000-0000BF020000}"/>
    <cellStyle name="40% - Énfasis2 2" xfId="697" xr:uid="{00000000-0005-0000-0000-0000C0020000}"/>
    <cellStyle name="40% - Énfasis2 20" xfId="698" xr:uid="{00000000-0005-0000-0000-0000C1020000}"/>
    <cellStyle name="40% - Énfasis2 21" xfId="699" xr:uid="{00000000-0005-0000-0000-0000C2020000}"/>
    <cellStyle name="40% - Énfasis2 22" xfId="700" xr:uid="{00000000-0005-0000-0000-0000C3020000}"/>
    <cellStyle name="40% - Énfasis2 23" xfId="701" xr:uid="{00000000-0005-0000-0000-0000C4020000}"/>
    <cellStyle name="40% - Énfasis2 24" xfId="702" xr:uid="{00000000-0005-0000-0000-0000C5020000}"/>
    <cellStyle name="40% - Énfasis2 25" xfId="703" xr:uid="{00000000-0005-0000-0000-0000C6020000}"/>
    <cellStyle name="40% - Énfasis2 26" xfId="704" xr:uid="{00000000-0005-0000-0000-0000C7020000}"/>
    <cellStyle name="40% - Énfasis2 27" xfId="705" xr:uid="{00000000-0005-0000-0000-0000C8020000}"/>
    <cellStyle name="40% - Énfasis2 28" xfId="706" xr:uid="{00000000-0005-0000-0000-0000C9020000}"/>
    <cellStyle name="40% - Énfasis2 29" xfId="707" xr:uid="{00000000-0005-0000-0000-0000CA020000}"/>
    <cellStyle name="40% - Énfasis2 3" xfId="708" xr:uid="{00000000-0005-0000-0000-0000CB020000}"/>
    <cellStyle name="40% - Énfasis2 30" xfId="709" xr:uid="{00000000-0005-0000-0000-0000CC020000}"/>
    <cellStyle name="40% - Énfasis2 31" xfId="710" xr:uid="{00000000-0005-0000-0000-0000CD020000}"/>
    <cellStyle name="40% - Énfasis2 32" xfId="711" xr:uid="{00000000-0005-0000-0000-0000CE020000}"/>
    <cellStyle name="40% - Énfasis2 33" xfId="712" xr:uid="{00000000-0005-0000-0000-0000CF020000}"/>
    <cellStyle name="40% - Énfasis2 34" xfId="713" xr:uid="{00000000-0005-0000-0000-0000D0020000}"/>
    <cellStyle name="40% - Énfasis2 35" xfId="714" xr:uid="{00000000-0005-0000-0000-0000D1020000}"/>
    <cellStyle name="40% - Énfasis2 36" xfId="715" xr:uid="{00000000-0005-0000-0000-0000D2020000}"/>
    <cellStyle name="40% - Énfasis2 37" xfId="716" xr:uid="{00000000-0005-0000-0000-0000D3020000}"/>
    <cellStyle name="40% - Énfasis2 38" xfId="717" xr:uid="{00000000-0005-0000-0000-0000D4020000}"/>
    <cellStyle name="40% - Énfasis2 39" xfId="718" xr:uid="{00000000-0005-0000-0000-0000D5020000}"/>
    <cellStyle name="40% - Énfasis2 4" xfId="719" xr:uid="{00000000-0005-0000-0000-0000D6020000}"/>
    <cellStyle name="40% - Énfasis2 40" xfId="720" xr:uid="{00000000-0005-0000-0000-0000D7020000}"/>
    <cellStyle name="40% - Énfasis2 41" xfId="721" xr:uid="{00000000-0005-0000-0000-0000D8020000}"/>
    <cellStyle name="40% - Énfasis2 42" xfId="722" xr:uid="{00000000-0005-0000-0000-0000D9020000}"/>
    <cellStyle name="40% - Énfasis2 43" xfId="723" xr:uid="{00000000-0005-0000-0000-0000DA020000}"/>
    <cellStyle name="40% - Énfasis2 44" xfId="724" xr:uid="{00000000-0005-0000-0000-0000DB020000}"/>
    <cellStyle name="40% - Énfasis2 45" xfId="725" xr:uid="{00000000-0005-0000-0000-0000DC020000}"/>
    <cellStyle name="40% - Énfasis2 46" xfId="726" xr:uid="{00000000-0005-0000-0000-0000DD020000}"/>
    <cellStyle name="40% - Énfasis2 47" xfId="727" xr:uid="{00000000-0005-0000-0000-0000DE020000}"/>
    <cellStyle name="40% - Énfasis2 48" xfId="728" xr:uid="{00000000-0005-0000-0000-0000DF020000}"/>
    <cellStyle name="40% - Énfasis2 49" xfId="729" xr:uid="{00000000-0005-0000-0000-0000E0020000}"/>
    <cellStyle name="40% - Énfasis2 5" xfId="730" xr:uid="{00000000-0005-0000-0000-0000E1020000}"/>
    <cellStyle name="40% - Énfasis2 50" xfId="731" xr:uid="{00000000-0005-0000-0000-0000E2020000}"/>
    <cellStyle name="40% - Énfasis2 51" xfId="732" xr:uid="{00000000-0005-0000-0000-0000E3020000}"/>
    <cellStyle name="40% - Énfasis2 52" xfId="733" xr:uid="{00000000-0005-0000-0000-0000E4020000}"/>
    <cellStyle name="40% - Énfasis2 53" xfId="734" xr:uid="{00000000-0005-0000-0000-0000E5020000}"/>
    <cellStyle name="40% - Énfasis2 54" xfId="735" xr:uid="{00000000-0005-0000-0000-0000E6020000}"/>
    <cellStyle name="40% - Énfasis2 55" xfId="736" xr:uid="{00000000-0005-0000-0000-0000E7020000}"/>
    <cellStyle name="40% - Énfasis2 56" xfId="737" xr:uid="{00000000-0005-0000-0000-0000E8020000}"/>
    <cellStyle name="40% - Énfasis2 57" xfId="738" xr:uid="{00000000-0005-0000-0000-0000E9020000}"/>
    <cellStyle name="40% - Énfasis2 58" xfId="739" xr:uid="{00000000-0005-0000-0000-0000EA020000}"/>
    <cellStyle name="40% - Énfasis2 59" xfId="740" xr:uid="{00000000-0005-0000-0000-0000EB020000}"/>
    <cellStyle name="40% - Énfasis2 6" xfId="741" xr:uid="{00000000-0005-0000-0000-0000EC020000}"/>
    <cellStyle name="40% - Énfasis2 60" xfId="742" xr:uid="{00000000-0005-0000-0000-0000ED020000}"/>
    <cellStyle name="40% - Énfasis2 61" xfId="743" xr:uid="{00000000-0005-0000-0000-0000EE020000}"/>
    <cellStyle name="40% - Énfasis2 62" xfId="744" xr:uid="{00000000-0005-0000-0000-0000EF020000}"/>
    <cellStyle name="40% - Énfasis2 63" xfId="745" xr:uid="{00000000-0005-0000-0000-0000F0020000}"/>
    <cellStyle name="40% - Énfasis2 64" xfId="746" xr:uid="{00000000-0005-0000-0000-0000F1020000}"/>
    <cellStyle name="40% - Énfasis2 65" xfId="747" xr:uid="{00000000-0005-0000-0000-0000F2020000}"/>
    <cellStyle name="40% - Énfasis2 66" xfId="748" xr:uid="{00000000-0005-0000-0000-0000F3020000}"/>
    <cellStyle name="40% - Énfasis2 67" xfId="749" xr:uid="{00000000-0005-0000-0000-0000F4020000}"/>
    <cellStyle name="40% - Énfasis2 68" xfId="750" xr:uid="{00000000-0005-0000-0000-0000F5020000}"/>
    <cellStyle name="40% - Énfasis2 69" xfId="751" xr:uid="{00000000-0005-0000-0000-0000F6020000}"/>
    <cellStyle name="40% - Énfasis2 7" xfId="752" xr:uid="{00000000-0005-0000-0000-0000F7020000}"/>
    <cellStyle name="40% - Énfasis2 70" xfId="753" xr:uid="{00000000-0005-0000-0000-0000F8020000}"/>
    <cellStyle name="40% - Énfasis2 71" xfId="754" xr:uid="{00000000-0005-0000-0000-0000F9020000}"/>
    <cellStyle name="40% - Énfasis2 72" xfId="755" xr:uid="{00000000-0005-0000-0000-0000FA020000}"/>
    <cellStyle name="40% - Énfasis2 73" xfId="756" xr:uid="{00000000-0005-0000-0000-0000FB020000}"/>
    <cellStyle name="40% - Énfasis2 74" xfId="757" xr:uid="{00000000-0005-0000-0000-0000FC020000}"/>
    <cellStyle name="40% - Énfasis2 75" xfId="758" xr:uid="{00000000-0005-0000-0000-0000FD020000}"/>
    <cellStyle name="40% - Énfasis2 76" xfId="759" xr:uid="{00000000-0005-0000-0000-0000FE020000}"/>
    <cellStyle name="40% - Énfasis2 77" xfId="760" xr:uid="{00000000-0005-0000-0000-0000FF020000}"/>
    <cellStyle name="40% - Énfasis2 78" xfId="761" xr:uid="{00000000-0005-0000-0000-000000030000}"/>
    <cellStyle name="40% - Énfasis2 79" xfId="762" xr:uid="{00000000-0005-0000-0000-000001030000}"/>
    <cellStyle name="40% - Énfasis2 8" xfId="763" xr:uid="{00000000-0005-0000-0000-000002030000}"/>
    <cellStyle name="40% - Énfasis2 80" xfId="764" xr:uid="{00000000-0005-0000-0000-000003030000}"/>
    <cellStyle name="40% - Énfasis2 81" xfId="765" xr:uid="{00000000-0005-0000-0000-000004030000}"/>
    <cellStyle name="40% - Énfasis2 82" xfId="766" xr:uid="{00000000-0005-0000-0000-000005030000}"/>
    <cellStyle name="40% - Énfasis2 83" xfId="767" xr:uid="{00000000-0005-0000-0000-000006030000}"/>
    <cellStyle name="40% - Énfasis2 84" xfId="768" xr:uid="{00000000-0005-0000-0000-000007030000}"/>
    <cellStyle name="40% - Énfasis2 85" xfId="769" xr:uid="{00000000-0005-0000-0000-000008030000}"/>
    <cellStyle name="40% - Énfasis2 86" xfId="770" xr:uid="{00000000-0005-0000-0000-000009030000}"/>
    <cellStyle name="40% - Énfasis2 87" xfId="771" xr:uid="{00000000-0005-0000-0000-00000A030000}"/>
    <cellStyle name="40% - Énfasis2 88" xfId="772" xr:uid="{00000000-0005-0000-0000-00000B030000}"/>
    <cellStyle name="40% - Énfasis2 89" xfId="773" xr:uid="{00000000-0005-0000-0000-00000C030000}"/>
    <cellStyle name="40% - Énfasis2 9" xfId="774" xr:uid="{00000000-0005-0000-0000-00000D030000}"/>
    <cellStyle name="40% - Énfasis2 90" xfId="775" xr:uid="{00000000-0005-0000-0000-00000E030000}"/>
    <cellStyle name="40% - Énfasis2 91" xfId="776" xr:uid="{00000000-0005-0000-0000-00000F030000}"/>
    <cellStyle name="40% - Énfasis2 92" xfId="777" xr:uid="{00000000-0005-0000-0000-000010030000}"/>
    <cellStyle name="40% - Énfasis2 93" xfId="778" xr:uid="{00000000-0005-0000-0000-000011030000}"/>
    <cellStyle name="40% - Énfasis2 94" xfId="779" xr:uid="{00000000-0005-0000-0000-000012030000}"/>
    <cellStyle name="40% - Énfasis2 95" xfId="780" xr:uid="{00000000-0005-0000-0000-000013030000}"/>
    <cellStyle name="40% - Énfasis2 96" xfId="781" xr:uid="{00000000-0005-0000-0000-000014030000}"/>
    <cellStyle name="40% - Énfasis2 97" xfId="782" xr:uid="{00000000-0005-0000-0000-000015030000}"/>
    <cellStyle name="40% - Énfasis2 98" xfId="783" xr:uid="{00000000-0005-0000-0000-000016030000}"/>
    <cellStyle name="40% - Énfasis2 99" xfId="784" xr:uid="{00000000-0005-0000-0000-000017030000}"/>
    <cellStyle name="40% - Énfasis3" xfId="1411" builtinId="39" customBuiltin="1"/>
    <cellStyle name="40% - Énfasis3 10" xfId="785" xr:uid="{00000000-0005-0000-0000-000019030000}"/>
    <cellStyle name="40% - Énfasis3 100" xfId="1437" xr:uid="{2AE0D7D3-32F6-4940-8CA7-3DE36AECA824}"/>
    <cellStyle name="40% - Énfasis3 101" xfId="1457" xr:uid="{A0456DAF-37F7-4CF1-A536-89FF1FCA5A41}"/>
    <cellStyle name="40% - Énfasis3 102" xfId="1478" xr:uid="{9CDA6DD2-25F7-4FDF-891D-A7B94EE79DEA}"/>
    <cellStyle name="40% - Énfasis3 103" xfId="1498" xr:uid="{5EA839D1-CC70-4C27-8882-E499940335F0}"/>
    <cellStyle name="40% - Énfasis3 104" xfId="1518" xr:uid="{F5CEA7C1-5894-49E0-B2A0-D2EC74CC4CF0}"/>
    <cellStyle name="40% - Énfasis3 105" xfId="1538" xr:uid="{F3796534-224B-4218-8EFD-DA6D70E47ED5}"/>
    <cellStyle name="40% - Énfasis3 106" xfId="1558" xr:uid="{967AC32B-B06C-4B5C-9E8D-6894A75D5A5A}"/>
    <cellStyle name="40% - Énfasis3 107" xfId="1578" xr:uid="{E2237ABA-1570-4BDF-BB22-9D068E85473A}"/>
    <cellStyle name="40% - Énfasis3 11" xfId="786" xr:uid="{00000000-0005-0000-0000-00001A030000}"/>
    <cellStyle name="40% - Énfasis3 12" xfId="787" xr:uid="{00000000-0005-0000-0000-00001B030000}"/>
    <cellStyle name="40% - Énfasis3 13" xfId="788" xr:uid="{00000000-0005-0000-0000-00001C030000}"/>
    <cellStyle name="40% - Énfasis3 14" xfId="789" xr:uid="{00000000-0005-0000-0000-00001D030000}"/>
    <cellStyle name="40% - Énfasis3 15" xfId="790" xr:uid="{00000000-0005-0000-0000-00001E030000}"/>
    <cellStyle name="40% - Énfasis3 16" xfId="791" xr:uid="{00000000-0005-0000-0000-00001F030000}"/>
    <cellStyle name="40% - Énfasis3 17" xfId="792" xr:uid="{00000000-0005-0000-0000-000020030000}"/>
    <cellStyle name="40% - Énfasis3 18" xfId="793" xr:uid="{00000000-0005-0000-0000-000021030000}"/>
    <cellStyle name="40% - Énfasis3 19" xfId="794" xr:uid="{00000000-0005-0000-0000-000022030000}"/>
    <cellStyle name="40% - Énfasis3 2" xfId="795" xr:uid="{00000000-0005-0000-0000-000023030000}"/>
    <cellStyle name="40% - Énfasis3 20" xfId="796" xr:uid="{00000000-0005-0000-0000-000024030000}"/>
    <cellStyle name="40% - Énfasis3 21" xfId="797" xr:uid="{00000000-0005-0000-0000-000025030000}"/>
    <cellStyle name="40% - Énfasis3 22" xfId="798" xr:uid="{00000000-0005-0000-0000-000026030000}"/>
    <cellStyle name="40% - Énfasis3 23" xfId="799" xr:uid="{00000000-0005-0000-0000-000027030000}"/>
    <cellStyle name="40% - Énfasis3 24" xfId="800" xr:uid="{00000000-0005-0000-0000-000028030000}"/>
    <cellStyle name="40% - Énfasis3 25" xfId="801" xr:uid="{00000000-0005-0000-0000-000029030000}"/>
    <cellStyle name="40% - Énfasis3 26" xfId="802" xr:uid="{00000000-0005-0000-0000-00002A030000}"/>
    <cellStyle name="40% - Énfasis3 27" xfId="803" xr:uid="{00000000-0005-0000-0000-00002B030000}"/>
    <cellStyle name="40% - Énfasis3 28" xfId="804" xr:uid="{00000000-0005-0000-0000-00002C030000}"/>
    <cellStyle name="40% - Énfasis3 29" xfId="805" xr:uid="{00000000-0005-0000-0000-00002D030000}"/>
    <cellStyle name="40% - Énfasis3 3" xfId="806" xr:uid="{00000000-0005-0000-0000-00002E030000}"/>
    <cellStyle name="40% - Énfasis3 30" xfId="807" xr:uid="{00000000-0005-0000-0000-00002F030000}"/>
    <cellStyle name="40% - Énfasis3 31" xfId="808" xr:uid="{00000000-0005-0000-0000-000030030000}"/>
    <cellStyle name="40% - Énfasis3 32" xfId="809" xr:uid="{00000000-0005-0000-0000-000031030000}"/>
    <cellStyle name="40% - Énfasis3 33" xfId="810" xr:uid="{00000000-0005-0000-0000-000032030000}"/>
    <cellStyle name="40% - Énfasis3 34" xfId="811" xr:uid="{00000000-0005-0000-0000-000033030000}"/>
    <cellStyle name="40% - Énfasis3 35" xfId="812" xr:uid="{00000000-0005-0000-0000-000034030000}"/>
    <cellStyle name="40% - Énfasis3 36" xfId="813" xr:uid="{00000000-0005-0000-0000-000035030000}"/>
    <cellStyle name="40% - Énfasis3 37" xfId="814" xr:uid="{00000000-0005-0000-0000-000036030000}"/>
    <cellStyle name="40% - Énfasis3 38" xfId="815" xr:uid="{00000000-0005-0000-0000-000037030000}"/>
    <cellStyle name="40% - Énfasis3 39" xfId="816" xr:uid="{00000000-0005-0000-0000-000038030000}"/>
    <cellStyle name="40% - Énfasis3 4" xfId="817" xr:uid="{00000000-0005-0000-0000-000039030000}"/>
    <cellStyle name="40% - Énfasis3 40" xfId="818" xr:uid="{00000000-0005-0000-0000-00003A030000}"/>
    <cellStyle name="40% - Énfasis3 41" xfId="819" xr:uid="{00000000-0005-0000-0000-00003B030000}"/>
    <cellStyle name="40% - Énfasis3 42" xfId="820" xr:uid="{00000000-0005-0000-0000-00003C030000}"/>
    <cellStyle name="40% - Énfasis3 43" xfId="821" xr:uid="{00000000-0005-0000-0000-00003D030000}"/>
    <cellStyle name="40% - Énfasis3 44" xfId="822" xr:uid="{00000000-0005-0000-0000-00003E030000}"/>
    <cellStyle name="40% - Énfasis3 45" xfId="823" xr:uid="{00000000-0005-0000-0000-00003F030000}"/>
    <cellStyle name="40% - Énfasis3 46" xfId="824" xr:uid="{00000000-0005-0000-0000-000040030000}"/>
    <cellStyle name="40% - Énfasis3 47" xfId="825" xr:uid="{00000000-0005-0000-0000-000041030000}"/>
    <cellStyle name="40% - Énfasis3 48" xfId="826" xr:uid="{00000000-0005-0000-0000-000042030000}"/>
    <cellStyle name="40% - Énfasis3 49" xfId="827" xr:uid="{00000000-0005-0000-0000-000043030000}"/>
    <cellStyle name="40% - Énfasis3 5" xfId="828" xr:uid="{00000000-0005-0000-0000-000044030000}"/>
    <cellStyle name="40% - Énfasis3 50" xfId="829" xr:uid="{00000000-0005-0000-0000-000045030000}"/>
    <cellStyle name="40% - Énfasis3 51" xfId="830" xr:uid="{00000000-0005-0000-0000-000046030000}"/>
    <cellStyle name="40% - Énfasis3 52" xfId="831" xr:uid="{00000000-0005-0000-0000-000047030000}"/>
    <cellStyle name="40% - Énfasis3 53" xfId="832" xr:uid="{00000000-0005-0000-0000-000048030000}"/>
    <cellStyle name="40% - Énfasis3 54" xfId="833" xr:uid="{00000000-0005-0000-0000-000049030000}"/>
    <cellStyle name="40% - Énfasis3 55" xfId="834" xr:uid="{00000000-0005-0000-0000-00004A030000}"/>
    <cellStyle name="40% - Énfasis3 56" xfId="835" xr:uid="{00000000-0005-0000-0000-00004B030000}"/>
    <cellStyle name="40% - Énfasis3 57" xfId="836" xr:uid="{00000000-0005-0000-0000-00004C030000}"/>
    <cellStyle name="40% - Énfasis3 58" xfId="837" xr:uid="{00000000-0005-0000-0000-00004D030000}"/>
    <cellStyle name="40% - Énfasis3 59" xfId="838" xr:uid="{00000000-0005-0000-0000-00004E030000}"/>
    <cellStyle name="40% - Énfasis3 6" xfId="839" xr:uid="{00000000-0005-0000-0000-00004F030000}"/>
    <cellStyle name="40% - Énfasis3 60" xfId="840" xr:uid="{00000000-0005-0000-0000-000050030000}"/>
    <cellStyle name="40% - Énfasis3 61" xfId="841" xr:uid="{00000000-0005-0000-0000-000051030000}"/>
    <cellStyle name="40% - Énfasis3 62" xfId="842" xr:uid="{00000000-0005-0000-0000-000052030000}"/>
    <cellStyle name="40% - Énfasis3 63" xfId="843" xr:uid="{00000000-0005-0000-0000-000053030000}"/>
    <cellStyle name="40% - Énfasis3 64" xfId="844" xr:uid="{00000000-0005-0000-0000-000054030000}"/>
    <cellStyle name="40% - Énfasis3 65" xfId="845" xr:uid="{00000000-0005-0000-0000-000055030000}"/>
    <cellStyle name="40% - Énfasis3 66" xfId="846" xr:uid="{00000000-0005-0000-0000-000056030000}"/>
    <cellStyle name="40% - Énfasis3 67" xfId="847" xr:uid="{00000000-0005-0000-0000-000057030000}"/>
    <cellStyle name="40% - Énfasis3 68" xfId="848" xr:uid="{00000000-0005-0000-0000-000058030000}"/>
    <cellStyle name="40% - Énfasis3 69" xfId="849" xr:uid="{00000000-0005-0000-0000-000059030000}"/>
    <cellStyle name="40% - Énfasis3 7" xfId="850" xr:uid="{00000000-0005-0000-0000-00005A030000}"/>
    <cellStyle name="40% - Énfasis3 70" xfId="851" xr:uid="{00000000-0005-0000-0000-00005B030000}"/>
    <cellStyle name="40% - Énfasis3 71" xfId="852" xr:uid="{00000000-0005-0000-0000-00005C030000}"/>
    <cellStyle name="40% - Énfasis3 72" xfId="853" xr:uid="{00000000-0005-0000-0000-00005D030000}"/>
    <cellStyle name="40% - Énfasis3 73" xfId="854" xr:uid="{00000000-0005-0000-0000-00005E030000}"/>
    <cellStyle name="40% - Énfasis3 74" xfId="855" xr:uid="{00000000-0005-0000-0000-00005F030000}"/>
    <cellStyle name="40% - Énfasis3 75" xfId="856" xr:uid="{00000000-0005-0000-0000-000060030000}"/>
    <cellStyle name="40% - Énfasis3 76" xfId="857" xr:uid="{00000000-0005-0000-0000-000061030000}"/>
    <cellStyle name="40% - Énfasis3 77" xfId="858" xr:uid="{00000000-0005-0000-0000-000062030000}"/>
    <cellStyle name="40% - Énfasis3 78" xfId="859" xr:uid="{00000000-0005-0000-0000-000063030000}"/>
    <cellStyle name="40% - Énfasis3 79" xfId="860" xr:uid="{00000000-0005-0000-0000-000064030000}"/>
    <cellStyle name="40% - Énfasis3 8" xfId="861" xr:uid="{00000000-0005-0000-0000-000065030000}"/>
    <cellStyle name="40% - Énfasis3 80" xfId="862" xr:uid="{00000000-0005-0000-0000-000066030000}"/>
    <cellStyle name="40% - Énfasis3 81" xfId="863" xr:uid="{00000000-0005-0000-0000-000067030000}"/>
    <cellStyle name="40% - Énfasis3 82" xfId="864" xr:uid="{00000000-0005-0000-0000-000068030000}"/>
    <cellStyle name="40% - Énfasis3 83" xfId="865" xr:uid="{00000000-0005-0000-0000-000069030000}"/>
    <cellStyle name="40% - Énfasis3 84" xfId="866" xr:uid="{00000000-0005-0000-0000-00006A030000}"/>
    <cellStyle name="40% - Énfasis3 85" xfId="867" xr:uid="{00000000-0005-0000-0000-00006B030000}"/>
    <cellStyle name="40% - Énfasis3 86" xfId="868" xr:uid="{00000000-0005-0000-0000-00006C030000}"/>
    <cellStyle name="40% - Énfasis3 87" xfId="869" xr:uid="{00000000-0005-0000-0000-00006D030000}"/>
    <cellStyle name="40% - Énfasis3 88" xfId="870" xr:uid="{00000000-0005-0000-0000-00006E030000}"/>
    <cellStyle name="40% - Énfasis3 89" xfId="871" xr:uid="{00000000-0005-0000-0000-00006F030000}"/>
    <cellStyle name="40% - Énfasis3 9" xfId="872" xr:uid="{00000000-0005-0000-0000-000070030000}"/>
    <cellStyle name="40% - Énfasis3 90" xfId="873" xr:uid="{00000000-0005-0000-0000-000071030000}"/>
    <cellStyle name="40% - Énfasis3 91" xfId="874" xr:uid="{00000000-0005-0000-0000-000072030000}"/>
    <cellStyle name="40% - Énfasis3 92" xfId="875" xr:uid="{00000000-0005-0000-0000-000073030000}"/>
    <cellStyle name="40% - Énfasis3 93" xfId="876" xr:uid="{00000000-0005-0000-0000-000074030000}"/>
    <cellStyle name="40% - Énfasis3 94" xfId="877" xr:uid="{00000000-0005-0000-0000-000075030000}"/>
    <cellStyle name="40% - Énfasis3 95" xfId="878" xr:uid="{00000000-0005-0000-0000-000076030000}"/>
    <cellStyle name="40% - Énfasis3 96" xfId="879" xr:uid="{00000000-0005-0000-0000-000077030000}"/>
    <cellStyle name="40% - Énfasis3 97" xfId="880" xr:uid="{00000000-0005-0000-0000-000078030000}"/>
    <cellStyle name="40% - Énfasis3 98" xfId="881" xr:uid="{00000000-0005-0000-0000-000079030000}"/>
    <cellStyle name="40% - Énfasis3 99" xfId="882" xr:uid="{00000000-0005-0000-0000-00007A030000}"/>
    <cellStyle name="40% - Énfasis4" xfId="1415" builtinId="43" customBuiltin="1"/>
    <cellStyle name="40% - Énfasis4 10" xfId="883" xr:uid="{00000000-0005-0000-0000-00007C030000}"/>
    <cellStyle name="40% - Énfasis4 100" xfId="1440" xr:uid="{508881D4-44B7-4D5E-900C-0CDD4E7276FA}"/>
    <cellStyle name="40% - Énfasis4 101" xfId="1460" xr:uid="{6A0E17D0-2525-4D16-A21D-9AF7CACE2921}"/>
    <cellStyle name="40% - Énfasis4 102" xfId="1481" xr:uid="{D61AFA47-C858-4B5C-A417-9F0D3DE59247}"/>
    <cellStyle name="40% - Énfasis4 103" xfId="1501" xr:uid="{9CE81911-223A-4E5A-B77D-E0D219C0797B}"/>
    <cellStyle name="40% - Énfasis4 104" xfId="1521" xr:uid="{7889895A-C54E-4D78-A3FF-D176605E58DB}"/>
    <cellStyle name="40% - Énfasis4 105" xfId="1541" xr:uid="{4706545C-042A-4882-8AA0-072204EFF943}"/>
    <cellStyle name="40% - Énfasis4 106" xfId="1561" xr:uid="{20DADAA6-5DAA-424C-842A-A32BAEDC6E07}"/>
    <cellStyle name="40% - Énfasis4 107" xfId="1581" xr:uid="{F2A0AA78-C944-4272-B331-BE7AFCA951E9}"/>
    <cellStyle name="40% - Énfasis4 11" xfId="884" xr:uid="{00000000-0005-0000-0000-00007D030000}"/>
    <cellStyle name="40% - Énfasis4 12" xfId="885" xr:uid="{00000000-0005-0000-0000-00007E030000}"/>
    <cellStyle name="40% - Énfasis4 13" xfId="886" xr:uid="{00000000-0005-0000-0000-00007F030000}"/>
    <cellStyle name="40% - Énfasis4 14" xfId="887" xr:uid="{00000000-0005-0000-0000-000080030000}"/>
    <cellStyle name="40% - Énfasis4 15" xfId="888" xr:uid="{00000000-0005-0000-0000-000081030000}"/>
    <cellStyle name="40% - Énfasis4 16" xfId="889" xr:uid="{00000000-0005-0000-0000-000082030000}"/>
    <cellStyle name="40% - Énfasis4 17" xfId="890" xr:uid="{00000000-0005-0000-0000-000083030000}"/>
    <cellStyle name="40% - Énfasis4 18" xfId="891" xr:uid="{00000000-0005-0000-0000-000084030000}"/>
    <cellStyle name="40% - Énfasis4 19" xfId="892" xr:uid="{00000000-0005-0000-0000-000085030000}"/>
    <cellStyle name="40% - Énfasis4 2" xfId="893" xr:uid="{00000000-0005-0000-0000-000086030000}"/>
    <cellStyle name="40% - Énfasis4 20" xfId="894" xr:uid="{00000000-0005-0000-0000-000087030000}"/>
    <cellStyle name="40% - Énfasis4 21" xfId="895" xr:uid="{00000000-0005-0000-0000-000088030000}"/>
    <cellStyle name="40% - Énfasis4 22" xfId="896" xr:uid="{00000000-0005-0000-0000-000089030000}"/>
    <cellStyle name="40% - Énfasis4 23" xfId="897" xr:uid="{00000000-0005-0000-0000-00008A030000}"/>
    <cellStyle name="40% - Énfasis4 24" xfId="898" xr:uid="{00000000-0005-0000-0000-00008B030000}"/>
    <cellStyle name="40% - Énfasis4 25" xfId="899" xr:uid="{00000000-0005-0000-0000-00008C030000}"/>
    <cellStyle name="40% - Énfasis4 26" xfId="900" xr:uid="{00000000-0005-0000-0000-00008D030000}"/>
    <cellStyle name="40% - Énfasis4 27" xfId="901" xr:uid="{00000000-0005-0000-0000-00008E030000}"/>
    <cellStyle name="40% - Énfasis4 28" xfId="902" xr:uid="{00000000-0005-0000-0000-00008F030000}"/>
    <cellStyle name="40% - Énfasis4 29" xfId="903" xr:uid="{00000000-0005-0000-0000-000090030000}"/>
    <cellStyle name="40% - Énfasis4 3" xfId="904" xr:uid="{00000000-0005-0000-0000-000091030000}"/>
    <cellStyle name="40% - Énfasis4 30" xfId="905" xr:uid="{00000000-0005-0000-0000-000092030000}"/>
    <cellStyle name="40% - Énfasis4 31" xfId="906" xr:uid="{00000000-0005-0000-0000-000093030000}"/>
    <cellStyle name="40% - Énfasis4 32" xfId="907" xr:uid="{00000000-0005-0000-0000-000094030000}"/>
    <cellStyle name="40% - Énfasis4 33" xfId="908" xr:uid="{00000000-0005-0000-0000-000095030000}"/>
    <cellStyle name="40% - Énfasis4 34" xfId="909" xr:uid="{00000000-0005-0000-0000-000096030000}"/>
    <cellStyle name="40% - Énfasis4 35" xfId="910" xr:uid="{00000000-0005-0000-0000-000097030000}"/>
    <cellStyle name="40% - Énfasis4 36" xfId="911" xr:uid="{00000000-0005-0000-0000-000098030000}"/>
    <cellStyle name="40% - Énfasis4 37" xfId="912" xr:uid="{00000000-0005-0000-0000-000099030000}"/>
    <cellStyle name="40% - Énfasis4 38" xfId="913" xr:uid="{00000000-0005-0000-0000-00009A030000}"/>
    <cellStyle name="40% - Énfasis4 39" xfId="914" xr:uid="{00000000-0005-0000-0000-00009B030000}"/>
    <cellStyle name="40% - Énfasis4 4" xfId="915" xr:uid="{00000000-0005-0000-0000-00009C030000}"/>
    <cellStyle name="40% - Énfasis4 40" xfId="916" xr:uid="{00000000-0005-0000-0000-00009D030000}"/>
    <cellStyle name="40% - Énfasis4 41" xfId="917" xr:uid="{00000000-0005-0000-0000-00009E030000}"/>
    <cellStyle name="40% - Énfasis4 42" xfId="918" xr:uid="{00000000-0005-0000-0000-00009F030000}"/>
    <cellStyle name="40% - Énfasis4 43" xfId="919" xr:uid="{00000000-0005-0000-0000-0000A0030000}"/>
    <cellStyle name="40% - Énfasis4 44" xfId="920" xr:uid="{00000000-0005-0000-0000-0000A1030000}"/>
    <cellStyle name="40% - Énfasis4 45" xfId="921" xr:uid="{00000000-0005-0000-0000-0000A2030000}"/>
    <cellStyle name="40% - Énfasis4 46" xfId="922" xr:uid="{00000000-0005-0000-0000-0000A3030000}"/>
    <cellStyle name="40% - Énfasis4 47" xfId="923" xr:uid="{00000000-0005-0000-0000-0000A4030000}"/>
    <cellStyle name="40% - Énfasis4 48" xfId="924" xr:uid="{00000000-0005-0000-0000-0000A5030000}"/>
    <cellStyle name="40% - Énfasis4 49" xfId="925" xr:uid="{00000000-0005-0000-0000-0000A6030000}"/>
    <cellStyle name="40% - Énfasis4 5" xfId="926" xr:uid="{00000000-0005-0000-0000-0000A7030000}"/>
    <cellStyle name="40% - Énfasis4 50" xfId="927" xr:uid="{00000000-0005-0000-0000-0000A8030000}"/>
    <cellStyle name="40% - Énfasis4 51" xfId="928" xr:uid="{00000000-0005-0000-0000-0000A9030000}"/>
    <cellStyle name="40% - Énfasis4 52" xfId="929" xr:uid="{00000000-0005-0000-0000-0000AA030000}"/>
    <cellStyle name="40% - Énfasis4 53" xfId="930" xr:uid="{00000000-0005-0000-0000-0000AB030000}"/>
    <cellStyle name="40% - Énfasis4 54" xfId="931" xr:uid="{00000000-0005-0000-0000-0000AC030000}"/>
    <cellStyle name="40% - Énfasis4 55" xfId="932" xr:uid="{00000000-0005-0000-0000-0000AD030000}"/>
    <cellStyle name="40% - Énfasis4 56" xfId="933" xr:uid="{00000000-0005-0000-0000-0000AE030000}"/>
    <cellStyle name="40% - Énfasis4 57" xfId="934" xr:uid="{00000000-0005-0000-0000-0000AF030000}"/>
    <cellStyle name="40% - Énfasis4 58" xfId="935" xr:uid="{00000000-0005-0000-0000-0000B0030000}"/>
    <cellStyle name="40% - Énfasis4 59" xfId="936" xr:uid="{00000000-0005-0000-0000-0000B1030000}"/>
    <cellStyle name="40% - Énfasis4 6" xfId="937" xr:uid="{00000000-0005-0000-0000-0000B2030000}"/>
    <cellStyle name="40% - Énfasis4 60" xfId="938" xr:uid="{00000000-0005-0000-0000-0000B3030000}"/>
    <cellStyle name="40% - Énfasis4 61" xfId="939" xr:uid="{00000000-0005-0000-0000-0000B4030000}"/>
    <cellStyle name="40% - Énfasis4 62" xfId="940" xr:uid="{00000000-0005-0000-0000-0000B5030000}"/>
    <cellStyle name="40% - Énfasis4 63" xfId="941" xr:uid="{00000000-0005-0000-0000-0000B6030000}"/>
    <cellStyle name="40% - Énfasis4 64" xfId="942" xr:uid="{00000000-0005-0000-0000-0000B7030000}"/>
    <cellStyle name="40% - Énfasis4 65" xfId="943" xr:uid="{00000000-0005-0000-0000-0000B8030000}"/>
    <cellStyle name="40% - Énfasis4 66" xfId="944" xr:uid="{00000000-0005-0000-0000-0000B9030000}"/>
    <cellStyle name="40% - Énfasis4 67" xfId="945" xr:uid="{00000000-0005-0000-0000-0000BA030000}"/>
    <cellStyle name="40% - Énfasis4 68" xfId="946" xr:uid="{00000000-0005-0000-0000-0000BB030000}"/>
    <cellStyle name="40% - Énfasis4 69" xfId="947" xr:uid="{00000000-0005-0000-0000-0000BC030000}"/>
    <cellStyle name="40% - Énfasis4 7" xfId="948" xr:uid="{00000000-0005-0000-0000-0000BD030000}"/>
    <cellStyle name="40% - Énfasis4 70" xfId="949" xr:uid="{00000000-0005-0000-0000-0000BE030000}"/>
    <cellStyle name="40% - Énfasis4 71" xfId="950" xr:uid="{00000000-0005-0000-0000-0000BF030000}"/>
    <cellStyle name="40% - Énfasis4 72" xfId="951" xr:uid="{00000000-0005-0000-0000-0000C0030000}"/>
    <cellStyle name="40% - Énfasis4 73" xfId="952" xr:uid="{00000000-0005-0000-0000-0000C1030000}"/>
    <cellStyle name="40% - Énfasis4 74" xfId="953" xr:uid="{00000000-0005-0000-0000-0000C2030000}"/>
    <cellStyle name="40% - Énfasis4 75" xfId="954" xr:uid="{00000000-0005-0000-0000-0000C3030000}"/>
    <cellStyle name="40% - Énfasis4 76" xfId="955" xr:uid="{00000000-0005-0000-0000-0000C4030000}"/>
    <cellStyle name="40% - Énfasis4 77" xfId="956" xr:uid="{00000000-0005-0000-0000-0000C5030000}"/>
    <cellStyle name="40% - Énfasis4 78" xfId="957" xr:uid="{00000000-0005-0000-0000-0000C6030000}"/>
    <cellStyle name="40% - Énfasis4 79" xfId="958" xr:uid="{00000000-0005-0000-0000-0000C7030000}"/>
    <cellStyle name="40% - Énfasis4 8" xfId="959" xr:uid="{00000000-0005-0000-0000-0000C8030000}"/>
    <cellStyle name="40% - Énfasis4 80" xfId="960" xr:uid="{00000000-0005-0000-0000-0000C9030000}"/>
    <cellStyle name="40% - Énfasis4 81" xfId="961" xr:uid="{00000000-0005-0000-0000-0000CA030000}"/>
    <cellStyle name="40% - Énfasis4 82" xfId="962" xr:uid="{00000000-0005-0000-0000-0000CB030000}"/>
    <cellStyle name="40% - Énfasis4 83" xfId="963" xr:uid="{00000000-0005-0000-0000-0000CC030000}"/>
    <cellStyle name="40% - Énfasis4 84" xfId="964" xr:uid="{00000000-0005-0000-0000-0000CD030000}"/>
    <cellStyle name="40% - Énfasis4 85" xfId="965" xr:uid="{00000000-0005-0000-0000-0000CE030000}"/>
    <cellStyle name="40% - Énfasis4 86" xfId="966" xr:uid="{00000000-0005-0000-0000-0000CF030000}"/>
    <cellStyle name="40% - Énfasis4 87" xfId="967" xr:uid="{00000000-0005-0000-0000-0000D0030000}"/>
    <cellStyle name="40% - Énfasis4 88" xfId="968" xr:uid="{00000000-0005-0000-0000-0000D1030000}"/>
    <cellStyle name="40% - Énfasis4 89" xfId="969" xr:uid="{00000000-0005-0000-0000-0000D2030000}"/>
    <cellStyle name="40% - Énfasis4 9" xfId="970" xr:uid="{00000000-0005-0000-0000-0000D3030000}"/>
    <cellStyle name="40% - Énfasis4 90" xfId="971" xr:uid="{00000000-0005-0000-0000-0000D4030000}"/>
    <cellStyle name="40% - Énfasis4 91" xfId="972" xr:uid="{00000000-0005-0000-0000-0000D5030000}"/>
    <cellStyle name="40% - Énfasis4 92" xfId="973" xr:uid="{00000000-0005-0000-0000-0000D6030000}"/>
    <cellStyle name="40% - Énfasis4 93" xfId="974" xr:uid="{00000000-0005-0000-0000-0000D7030000}"/>
    <cellStyle name="40% - Énfasis4 94" xfId="975" xr:uid="{00000000-0005-0000-0000-0000D8030000}"/>
    <cellStyle name="40% - Énfasis4 95" xfId="976" xr:uid="{00000000-0005-0000-0000-0000D9030000}"/>
    <cellStyle name="40% - Énfasis4 96" xfId="977" xr:uid="{00000000-0005-0000-0000-0000DA030000}"/>
    <cellStyle name="40% - Énfasis4 97" xfId="978" xr:uid="{00000000-0005-0000-0000-0000DB030000}"/>
    <cellStyle name="40% - Énfasis4 98" xfId="979" xr:uid="{00000000-0005-0000-0000-0000DC030000}"/>
    <cellStyle name="40% - Énfasis4 99" xfId="980" xr:uid="{00000000-0005-0000-0000-0000DD030000}"/>
    <cellStyle name="40% - Énfasis5" xfId="1419" builtinId="47" customBuiltin="1"/>
    <cellStyle name="40% - Énfasis5 10" xfId="981" xr:uid="{00000000-0005-0000-0000-0000DF030000}"/>
    <cellStyle name="40% - Énfasis5 100" xfId="1443" xr:uid="{B46396CE-EEEE-41E0-979D-D1B9F0C984D9}"/>
    <cellStyle name="40% - Énfasis5 101" xfId="1463" xr:uid="{A56259E2-567D-4B1D-B56C-B64B135FADF9}"/>
    <cellStyle name="40% - Énfasis5 102" xfId="1484" xr:uid="{11A01196-1B6F-4873-8C5C-5A04884DD4EE}"/>
    <cellStyle name="40% - Énfasis5 103" xfId="1504" xr:uid="{7FC37699-C185-45A1-8A12-30D11B5CED5E}"/>
    <cellStyle name="40% - Énfasis5 104" xfId="1524" xr:uid="{38AA6E96-FBA4-4CE4-8644-023F588F6B93}"/>
    <cellStyle name="40% - Énfasis5 105" xfId="1544" xr:uid="{0FD2D14B-3C94-4301-882A-E31CF634830B}"/>
    <cellStyle name="40% - Énfasis5 106" xfId="1564" xr:uid="{494BAB27-7793-4F28-8516-A3CCB23DFECC}"/>
    <cellStyle name="40% - Énfasis5 107" xfId="1584" xr:uid="{D4CCE402-6CB6-4305-A7BC-C24F4D2ECF15}"/>
    <cellStyle name="40% - Énfasis5 11" xfId="982" xr:uid="{00000000-0005-0000-0000-0000E0030000}"/>
    <cellStyle name="40% - Énfasis5 12" xfId="983" xr:uid="{00000000-0005-0000-0000-0000E1030000}"/>
    <cellStyle name="40% - Énfasis5 13" xfId="984" xr:uid="{00000000-0005-0000-0000-0000E2030000}"/>
    <cellStyle name="40% - Énfasis5 14" xfId="985" xr:uid="{00000000-0005-0000-0000-0000E3030000}"/>
    <cellStyle name="40% - Énfasis5 15" xfId="986" xr:uid="{00000000-0005-0000-0000-0000E4030000}"/>
    <cellStyle name="40% - Énfasis5 16" xfId="987" xr:uid="{00000000-0005-0000-0000-0000E5030000}"/>
    <cellStyle name="40% - Énfasis5 17" xfId="988" xr:uid="{00000000-0005-0000-0000-0000E6030000}"/>
    <cellStyle name="40% - Énfasis5 18" xfId="989" xr:uid="{00000000-0005-0000-0000-0000E7030000}"/>
    <cellStyle name="40% - Énfasis5 19" xfId="990" xr:uid="{00000000-0005-0000-0000-0000E8030000}"/>
    <cellStyle name="40% - Énfasis5 2" xfId="991" xr:uid="{00000000-0005-0000-0000-0000E9030000}"/>
    <cellStyle name="40% - Énfasis5 20" xfId="992" xr:uid="{00000000-0005-0000-0000-0000EA030000}"/>
    <cellStyle name="40% - Énfasis5 21" xfId="993" xr:uid="{00000000-0005-0000-0000-0000EB030000}"/>
    <cellStyle name="40% - Énfasis5 22" xfId="994" xr:uid="{00000000-0005-0000-0000-0000EC030000}"/>
    <cellStyle name="40% - Énfasis5 23" xfId="995" xr:uid="{00000000-0005-0000-0000-0000ED030000}"/>
    <cellStyle name="40% - Énfasis5 24" xfId="996" xr:uid="{00000000-0005-0000-0000-0000EE030000}"/>
    <cellStyle name="40% - Énfasis5 25" xfId="997" xr:uid="{00000000-0005-0000-0000-0000EF030000}"/>
    <cellStyle name="40% - Énfasis5 26" xfId="998" xr:uid="{00000000-0005-0000-0000-0000F0030000}"/>
    <cellStyle name="40% - Énfasis5 27" xfId="999" xr:uid="{00000000-0005-0000-0000-0000F1030000}"/>
    <cellStyle name="40% - Énfasis5 28" xfId="1000" xr:uid="{00000000-0005-0000-0000-0000F2030000}"/>
    <cellStyle name="40% - Énfasis5 29" xfId="1001" xr:uid="{00000000-0005-0000-0000-0000F3030000}"/>
    <cellStyle name="40% - Énfasis5 3" xfId="1002" xr:uid="{00000000-0005-0000-0000-0000F4030000}"/>
    <cellStyle name="40% - Énfasis5 30" xfId="1003" xr:uid="{00000000-0005-0000-0000-0000F5030000}"/>
    <cellStyle name="40% - Énfasis5 31" xfId="1004" xr:uid="{00000000-0005-0000-0000-0000F6030000}"/>
    <cellStyle name="40% - Énfasis5 32" xfId="1005" xr:uid="{00000000-0005-0000-0000-0000F7030000}"/>
    <cellStyle name="40% - Énfasis5 33" xfId="1006" xr:uid="{00000000-0005-0000-0000-0000F8030000}"/>
    <cellStyle name="40% - Énfasis5 34" xfId="1007" xr:uid="{00000000-0005-0000-0000-0000F9030000}"/>
    <cellStyle name="40% - Énfasis5 35" xfId="1008" xr:uid="{00000000-0005-0000-0000-0000FA030000}"/>
    <cellStyle name="40% - Énfasis5 36" xfId="1009" xr:uid="{00000000-0005-0000-0000-0000FB030000}"/>
    <cellStyle name="40% - Énfasis5 37" xfId="1010" xr:uid="{00000000-0005-0000-0000-0000FC030000}"/>
    <cellStyle name="40% - Énfasis5 38" xfId="1011" xr:uid="{00000000-0005-0000-0000-0000FD030000}"/>
    <cellStyle name="40% - Énfasis5 39" xfId="1012" xr:uid="{00000000-0005-0000-0000-0000FE030000}"/>
    <cellStyle name="40% - Énfasis5 4" xfId="1013" xr:uid="{00000000-0005-0000-0000-0000FF030000}"/>
    <cellStyle name="40% - Énfasis5 40" xfId="1014" xr:uid="{00000000-0005-0000-0000-000000040000}"/>
    <cellStyle name="40% - Énfasis5 41" xfId="1015" xr:uid="{00000000-0005-0000-0000-000001040000}"/>
    <cellStyle name="40% - Énfasis5 42" xfId="1016" xr:uid="{00000000-0005-0000-0000-000002040000}"/>
    <cellStyle name="40% - Énfasis5 43" xfId="1017" xr:uid="{00000000-0005-0000-0000-000003040000}"/>
    <cellStyle name="40% - Énfasis5 44" xfId="1018" xr:uid="{00000000-0005-0000-0000-000004040000}"/>
    <cellStyle name="40% - Énfasis5 45" xfId="1019" xr:uid="{00000000-0005-0000-0000-000005040000}"/>
    <cellStyle name="40% - Énfasis5 46" xfId="1020" xr:uid="{00000000-0005-0000-0000-000006040000}"/>
    <cellStyle name="40% - Énfasis5 47" xfId="1021" xr:uid="{00000000-0005-0000-0000-000007040000}"/>
    <cellStyle name="40% - Énfasis5 48" xfId="1022" xr:uid="{00000000-0005-0000-0000-000008040000}"/>
    <cellStyle name="40% - Énfasis5 49" xfId="1023" xr:uid="{00000000-0005-0000-0000-000009040000}"/>
    <cellStyle name="40% - Énfasis5 5" xfId="1024" xr:uid="{00000000-0005-0000-0000-00000A040000}"/>
    <cellStyle name="40% - Énfasis5 50" xfId="1025" xr:uid="{00000000-0005-0000-0000-00000B040000}"/>
    <cellStyle name="40% - Énfasis5 51" xfId="1026" xr:uid="{00000000-0005-0000-0000-00000C040000}"/>
    <cellStyle name="40% - Énfasis5 52" xfId="1027" xr:uid="{00000000-0005-0000-0000-00000D040000}"/>
    <cellStyle name="40% - Énfasis5 53" xfId="1028" xr:uid="{00000000-0005-0000-0000-00000E040000}"/>
    <cellStyle name="40% - Énfasis5 54" xfId="1029" xr:uid="{00000000-0005-0000-0000-00000F040000}"/>
    <cellStyle name="40% - Énfasis5 55" xfId="1030" xr:uid="{00000000-0005-0000-0000-000010040000}"/>
    <cellStyle name="40% - Énfasis5 56" xfId="1031" xr:uid="{00000000-0005-0000-0000-000011040000}"/>
    <cellStyle name="40% - Énfasis5 57" xfId="1032" xr:uid="{00000000-0005-0000-0000-000012040000}"/>
    <cellStyle name="40% - Énfasis5 58" xfId="1033" xr:uid="{00000000-0005-0000-0000-000013040000}"/>
    <cellStyle name="40% - Énfasis5 59" xfId="1034" xr:uid="{00000000-0005-0000-0000-000014040000}"/>
    <cellStyle name="40% - Énfasis5 6" xfId="1035" xr:uid="{00000000-0005-0000-0000-000015040000}"/>
    <cellStyle name="40% - Énfasis5 60" xfId="1036" xr:uid="{00000000-0005-0000-0000-000016040000}"/>
    <cellStyle name="40% - Énfasis5 61" xfId="1037" xr:uid="{00000000-0005-0000-0000-000017040000}"/>
    <cellStyle name="40% - Énfasis5 62" xfId="1038" xr:uid="{00000000-0005-0000-0000-000018040000}"/>
    <cellStyle name="40% - Énfasis5 63" xfId="1039" xr:uid="{00000000-0005-0000-0000-000019040000}"/>
    <cellStyle name="40% - Énfasis5 64" xfId="1040" xr:uid="{00000000-0005-0000-0000-00001A040000}"/>
    <cellStyle name="40% - Énfasis5 65" xfId="1041" xr:uid="{00000000-0005-0000-0000-00001B040000}"/>
    <cellStyle name="40% - Énfasis5 66" xfId="1042" xr:uid="{00000000-0005-0000-0000-00001C040000}"/>
    <cellStyle name="40% - Énfasis5 67" xfId="1043" xr:uid="{00000000-0005-0000-0000-00001D040000}"/>
    <cellStyle name="40% - Énfasis5 68" xfId="1044" xr:uid="{00000000-0005-0000-0000-00001E040000}"/>
    <cellStyle name="40% - Énfasis5 69" xfId="1045" xr:uid="{00000000-0005-0000-0000-00001F040000}"/>
    <cellStyle name="40% - Énfasis5 7" xfId="1046" xr:uid="{00000000-0005-0000-0000-000020040000}"/>
    <cellStyle name="40% - Énfasis5 70" xfId="1047" xr:uid="{00000000-0005-0000-0000-000021040000}"/>
    <cellStyle name="40% - Énfasis5 71" xfId="1048" xr:uid="{00000000-0005-0000-0000-000022040000}"/>
    <cellStyle name="40% - Énfasis5 72" xfId="1049" xr:uid="{00000000-0005-0000-0000-000023040000}"/>
    <cellStyle name="40% - Énfasis5 73" xfId="1050" xr:uid="{00000000-0005-0000-0000-000024040000}"/>
    <cellStyle name="40% - Énfasis5 74" xfId="1051" xr:uid="{00000000-0005-0000-0000-000025040000}"/>
    <cellStyle name="40% - Énfasis5 75" xfId="1052" xr:uid="{00000000-0005-0000-0000-000026040000}"/>
    <cellStyle name="40% - Énfasis5 76" xfId="1053" xr:uid="{00000000-0005-0000-0000-000027040000}"/>
    <cellStyle name="40% - Énfasis5 77" xfId="1054" xr:uid="{00000000-0005-0000-0000-000028040000}"/>
    <cellStyle name="40% - Énfasis5 78" xfId="1055" xr:uid="{00000000-0005-0000-0000-000029040000}"/>
    <cellStyle name="40% - Énfasis5 79" xfId="1056" xr:uid="{00000000-0005-0000-0000-00002A040000}"/>
    <cellStyle name="40% - Énfasis5 8" xfId="1057" xr:uid="{00000000-0005-0000-0000-00002B040000}"/>
    <cellStyle name="40% - Énfasis5 80" xfId="1058" xr:uid="{00000000-0005-0000-0000-00002C040000}"/>
    <cellStyle name="40% - Énfasis5 81" xfId="1059" xr:uid="{00000000-0005-0000-0000-00002D040000}"/>
    <cellStyle name="40% - Énfasis5 82" xfId="1060" xr:uid="{00000000-0005-0000-0000-00002E040000}"/>
    <cellStyle name="40% - Énfasis5 83" xfId="1061" xr:uid="{00000000-0005-0000-0000-00002F040000}"/>
    <cellStyle name="40% - Énfasis5 84" xfId="1062" xr:uid="{00000000-0005-0000-0000-000030040000}"/>
    <cellStyle name="40% - Énfasis5 85" xfId="1063" xr:uid="{00000000-0005-0000-0000-000031040000}"/>
    <cellStyle name="40% - Énfasis5 86" xfId="1064" xr:uid="{00000000-0005-0000-0000-000032040000}"/>
    <cellStyle name="40% - Énfasis5 87" xfId="1065" xr:uid="{00000000-0005-0000-0000-000033040000}"/>
    <cellStyle name="40% - Énfasis5 88" xfId="1066" xr:uid="{00000000-0005-0000-0000-000034040000}"/>
    <cellStyle name="40% - Énfasis5 89" xfId="1067" xr:uid="{00000000-0005-0000-0000-000035040000}"/>
    <cellStyle name="40% - Énfasis5 9" xfId="1068" xr:uid="{00000000-0005-0000-0000-000036040000}"/>
    <cellStyle name="40% - Énfasis5 90" xfId="1069" xr:uid="{00000000-0005-0000-0000-000037040000}"/>
    <cellStyle name="40% - Énfasis5 91" xfId="1070" xr:uid="{00000000-0005-0000-0000-000038040000}"/>
    <cellStyle name="40% - Énfasis5 92" xfId="1071" xr:uid="{00000000-0005-0000-0000-000039040000}"/>
    <cellStyle name="40% - Énfasis5 93" xfId="1072" xr:uid="{00000000-0005-0000-0000-00003A040000}"/>
    <cellStyle name="40% - Énfasis5 94" xfId="1073" xr:uid="{00000000-0005-0000-0000-00003B040000}"/>
    <cellStyle name="40% - Énfasis5 95" xfId="1074" xr:uid="{00000000-0005-0000-0000-00003C040000}"/>
    <cellStyle name="40% - Énfasis5 96" xfId="1075" xr:uid="{00000000-0005-0000-0000-00003D040000}"/>
    <cellStyle name="40% - Énfasis5 97" xfId="1076" xr:uid="{00000000-0005-0000-0000-00003E040000}"/>
    <cellStyle name="40% - Énfasis5 98" xfId="1077" xr:uid="{00000000-0005-0000-0000-00003F040000}"/>
    <cellStyle name="40% - Énfasis5 99" xfId="1078" xr:uid="{00000000-0005-0000-0000-000040040000}"/>
    <cellStyle name="40% - Énfasis6" xfId="1423" builtinId="51" customBuiltin="1"/>
    <cellStyle name="40% - Énfasis6 10" xfId="1079" xr:uid="{00000000-0005-0000-0000-000042040000}"/>
    <cellStyle name="40% - Énfasis6 100" xfId="1446" xr:uid="{3D606EF6-AA1F-4FDB-9CF4-DCF594ACAECA}"/>
    <cellStyle name="40% - Énfasis6 101" xfId="1466" xr:uid="{857E6802-3DE4-4430-AA5F-8288F9A00C9E}"/>
    <cellStyle name="40% - Énfasis6 102" xfId="1487" xr:uid="{266653A2-DF10-4EAA-9654-69ED6A9A3E60}"/>
    <cellStyle name="40% - Énfasis6 103" xfId="1507" xr:uid="{F7533AEC-8EC1-4FE9-83AE-83232CE75A9D}"/>
    <cellStyle name="40% - Énfasis6 104" xfId="1527" xr:uid="{35984238-74DA-40D6-8F19-53D3E0D83834}"/>
    <cellStyle name="40% - Énfasis6 105" xfId="1547" xr:uid="{4A777548-7B90-45E7-9F38-F99ADD4E57A7}"/>
    <cellStyle name="40% - Énfasis6 106" xfId="1567" xr:uid="{1D7ABA79-CF86-41CA-99FC-ED5909155B20}"/>
    <cellStyle name="40% - Énfasis6 107" xfId="1587" xr:uid="{4F122ED6-E83A-4E80-B725-F71D25A0CB7E}"/>
    <cellStyle name="40% - Énfasis6 11" xfId="1080" xr:uid="{00000000-0005-0000-0000-000043040000}"/>
    <cellStyle name="40% - Énfasis6 12" xfId="1081" xr:uid="{00000000-0005-0000-0000-000044040000}"/>
    <cellStyle name="40% - Énfasis6 13" xfId="1082" xr:uid="{00000000-0005-0000-0000-000045040000}"/>
    <cellStyle name="40% - Énfasis6 14" xfId="1083" xr:uid="{00000000-0005-0000-0000-000046040000}"/>
    <cellStyle name="40% - Énfasis6 15" xfId="1084" xr:uid="{00000000-0005-0000-0000-000047040000}"/>
    <cellStyle name="40% - Énfasis6 16" xfId="1085" xr:uid="{00000000-0005-0000-0000-000048040000}"/>
    <cellStyle name="40% - Énfasis6 17" xfId="1086" xr:uid="{00000000-0005-0000-0000-000049040000}"/>
    <cellStyle name="40% - Énfasis6 18" xfId="1087" xr:uid="{00000000-0005-0000-0000-00004A040000}"/>
    <cellStyle name="40% - Énfasis6 19" xfId="1088" xr:uid="{00000000-0005-0000-0000-00004B040000}"/>
    <cellStyle name="40% - Énfasis6 2" xfId="1089" xr:uid="{00000000-0005-0000-0000-00004C040000}"/>
    <cellStyle name="40% - Énfasis6 20" xfId="1090" xr:uid="{00000000-0005-0000-0000-00004D040000}"/>
    <cellStyle name="40% - Énfasis6 21" xfId="1091" xr:uid="{00000000-0005-0000-0000-00004E040000}"/>
    <cellStyle name="40% - Énfasis6 22" xfId="1092" xr:uid="{00000000-0005-0000-0000-00004F040000}"/>
    <cellStyle name="40% - Énfasis6 23" xfId="1093" xr:uid="{00000000-0005-0000-0000-000050040000}"/>
    <cellStyle name="40% - Énfasis6 24" xfId="1094" xr:uid="{00000000-0005-0000-0000-000051040000}"/>
    <cellStyle name="40% - Énfasis6 25" xfId="1095" xr:uid="{00000000-0005-0000-0000-000052040000}"/>
    <cellStyle name="40% - Énfasis6 26" xfId="1096" xr:uid="{00000000-0005-0000-0000-000053040000}"/>
    <cellStyle name="40% - Énfasis6 27" xfId="1097" xr:uid="{00000000-0005-0000-0000-000054040000}"/>
    <cellStyle name="40% - Énfasis6 28" xfId="1098" xr:uid="{00000000-0005-0000-0000-000055040000}"/>
    <cellStyle name="40% - Énfasis6 29" xfId="1099" xr:uid="{00000000-0005-0000-0000-000056040000}"/>
    <cellStyle name="40% - Énfasis6 3" xfId="1100" xr:uid="{00000000-0005-0000-0000-000057040000}"/>
    <cellStyle name="40% - Énfasis6 30" xfId="1101" xr:uid="{00000000-0005-0000-0000-000058040000}"/>
    <cellStyle name="40% - Énfasis6 31" xfId="1102" xr:uid="{00000000-0005-0000-0000-000059040000}"/>
    <cellStyle name="40% - Énfasis6 32" xfId="1103" xr:uid="{00000000-0005-0000-0000-00005A040000}"/>
    <cellStyle name="40% - Énfasis6 33" xfId="1104" xr:uid="{00000000-0005-0000-0000-00005B040000}"/>
    <cellStyle name="40% - Énfasis6 34" xfId="1105" xr:uid="{00000000-0005-0000-0000-00005C040000}"/>
    <cellStyle name="40% - Énfasis6 35" xfId="1106" xr:uid="{00000000-0005-0000-0000-00005D040000}"/>
    <cellStyle name="40% - Énfasis6 36" xfId="1107" xr:uid="{00000000-0005-0000-0000-00005E040000}"/>
    <cellStyle name="40% - Énfasis6 37" xfId="1108" xr:uid="{00000000-0005-0000-0000-00005F040000}"/>
    <cellStyle name="40% - Énfasis6 38" xfId="1109" xr:uid="{00000000-0005-0000-0000-000060040000}"/>
    <cellStyle name="40% - Énfasis6 39" xfId="1110" xr:uid="{00000000-0005-0000-0000-000061040000}"/>
    <cellStyle name="40% - Énfasis6 4" xfId="1111" xr:uid="{00000000-0005-0000-0000-000062040000}"/>
    <cellStyle name="40% - Énfasis6 40" xfId="1112" xr:uid="{00000000-0005-0000-0000-000063040000}"/>
    <cellStyle name="40% - Énfasis6 41" xfId="1113" xr:uid="{00000000-0005-0000-0000-000064040000}"/>
    <cellStyle name="40% - Énfasis6 42" xfId="1114" xr:uid="{00000000-0005-0000-0000-000065040000}"/>
    <cellStyle name="40% - Énfasis6 43" xfId="1115" xr:uid="{00000000-0005-0000-0000-000066040000}"/>
    <cellStyle name="40% - Énfasis6 44" xfId="1116" xr:uid="{00000000-0005-0000-0000-000067040000}"/>
    <cellStyle name="40% - Énfasis6 45" xfId="1117" xr:uid="{00000000-0005-0000-0000-000068040000}"/>
    <cellStyle name="40% - Énfasis6 46" xfId="1118" xr:uid="{00000000-0005-0000-0000-000069040000}"/>
    <cellStyle name="40% - Énfasis6 47" xfId="1119" xr:uid="{00000000-0005-0000-0000-00006A040000}"/>
    <cellStyle name="40% - Énfasis6 48" xfId="1120" xr:uid="{00000000-0005-0000-0000-00006B040000}"/>
    <cellStyle name="40% - Énfasis6 49" xfId="1121" xr:uid="{00000000-0005-0000-0000-00006C040000}"/>
    <cellStyle name="40% - Énfasis6 5" xfId="1122" xr:uid="{00000000-0005-0000-0000-00006D040000}"/>
    <cellStyle name="40% - Énfasis6 50" xfId="1123" xr:uid="{00000000-0005-0000-0000-00006E040000}"/>
    <cellStyle name="40% - Énfasis6 51" xfId="1124" xr:uid="{00000000-0005-0000-0000-00006F040000}"/>
    <cellStyle name="40% - Énfasis6 52" xfId="1125" xr:uid="{00000000-0005-0000-0000-000070040000}"/>
    <cellStyle name="40% - Énfasis6 53" xfId="1126" xr:uid="{00000000-0005-0000-0000-000071040000}"/>
    <cellStyle name="40% - Énfasis6 54" xfId="1127" xr:uid="{00000000-0005-0000-0000-000072040000}"/>
    <cellStyle name="40% - Énfasis6 55" xfId="1128" xr:uid="{00000000-0005-0000-0000-000073040000}"/>
    <cellStyle name="40% - Énfasis6 56" xfId="1129" xr:uid="{00000000-0005-0000-0000-000074040000}"/>
    <cellStyle name="40% - Énfasis6 57" xfId="1130" xr:uid="{00000000-0005-0000-0000-000075040000}"/>
    <cellStyle name="40% - Énfasis6 58" xfId="1131" xr:uid="{00000000-0005-0000-0000-000076040000}"/>
    <cellStyle name="40% - Énfasis6 59" xfId="1132" xr:uid="{00000000-0005-0000-0000-000077040000}"/>
    <cellStyle name="40% - Énfasis6 6" xfId="1133" xr:uid="{00000000-0005-0000-0000-000078040000}"/>
    <cellStyle name="40% - Énfasis6 60" xfId="1134" xr:uid="{00000000-0005-0000-0000-000079040000}"/>
    <cellStyle name="40% - Énfasis6 61" xfId="1135" xr:uid="{00000000-0005-0000-0000-00007A040000}"/>
    <cellStyle name="40% - Énfasis6 62" xfId="1136" xr:uid="{00000000-0005-0000-0000-00007B040000}"/>
    <cellStyle name="40% - Énfasis6 63" xfId="1137" xr:uid="{00000000-0005-0000-0000-00007C040000}"/>
    <cellStyle name="40% - Énfasis6 64" xfId="1138" xr:uid="{00000000-0005-0000-0000-00007D040000}"/>
    <cellStyle name="40% - Énfasis6 65" xfId="1139" xr:uid="{00000000-0005-0000-0000-00007E040000}"/>
    <cellStyle name="40% - Énfasis6 66" xfId="1140" xr:uid="{00000000-0005-0000-0000-00007F040000}"/>
    <cellStyle name="40% - Énfasis6 67" xfId="1141" xr:uid="{00000000-0005-0000-0000-000080040000}"/>
    <cellStyle name="40% - Énfasis6 68" xfId="1142" xr:uid="{00000000-0005-0000-0000-000081040000}"/>
    <cellStyle name="40% - Énfasis6 69" xfId="1143" xr:uid="{00000000-0005-0000-0000-000082040000}"/>
    <cellStyle name="40% - Énfasis6 7" xfId="1144" xr:uid="{00000000-0005-0000-0000-000083040000}"/>
    <cellStyle name="40% - Énfasis6 70" xfId="1145" xr:uid="{00000000-0005-0000-0000-000084040000}"/>
    <cellStyle name="40% - Énfasis6 71" xfId="1146" xr:uid="{00000000-0005-0000-0000-000085040000}"/>
    <cellStyle name="40% - Énfasis6 72" xfId="1147" xr:uid="{00000000-0005-0000-0000-000086040000}"/>
    <cellStyle name="40% - Énfasis6 73" xfId="1148" xr:uid="{00000000-0005-0000-0000-000087040000}"/>
    <cellStyle name="40% - Énfasis6 74" xfId="1149" xr:uid="{00000000-0005-0000-0000-000088040000}"/>
    <cellStyle name="40% - Énfasis6 75" xfId="1150" xr:uid="{00000000-0005-0000-0000-000089040000}"/>
    <cellStyle name="40% - Énfasis6 76" xfId="1151" xr:uid="{00000000-0005-0000-0000-00008A040000}"/>
    <cellStyle name="40% - Énfasis6 77" xfId="1152" xr:uid="{00000000-0005-0000-0000-00008B040000}"/>
    <cellStyle name="40% - Énfasis6 78" xfId="1153" xr:uid="{00000000-0005-0000-0000-00008C040000}"/>
    <cellStyle name="40% - Énfasis6 79" xfId="1154" xr:uid="{00000000-0005-0000-0000-00008D040000}"/>
    <cellStyle name="40% - Énfasis6 8" xfId="1155" xr:uid="{00000000-0005-0000-0000-00008E040000}"/>
    <cellStyle name="40% - Énfasis6 80" xfId="1156" xr:uid="{00000000-0005-0000-0000-00008F040000}"/>
    <cellStyle name="40% - Énfasis6 81" xfId="1157" xr:uid="{00000000-0005-0000-0000-000090040000}"/>
    <cellStyle name="40% - Énfasis6 82" xfId="1158" xr:uid="{00000000-0005-0000-0000-000091040000}"/>
    <cellStyle name="40% - Énfasis6 83" xfId="1159" xr:uid="{00000000-0005-0000-0000-000092040000}"/>
    <cellStyle name="40% - Énfasis6 84" xfId="1160" xr:uid="{00000000-0005-0000-0000-000093040000}"/>
    <cellStyle name="40% - Énfasis6 85" xfId="1161" xr:uid="{00000000-0005-0000-0000-000094040000}"/>
    <cellStyle name="40% - Énfasis6 86" xfId="1162" xr:uid="{00000000-0005-0000-0000-000095040000}"/>
    <cellStyle name="40% - Énfasis6 87" xfId="1163" xr:uid="{00000000-0005-0000-0000-000096040000}"/>
    <cellStyle name="40% - Énfasis6 88" xfId="1164" xr:uid="{00000000-0005-0000-0000-000097040000}"/>
    <cellStyle name="40% - Énfasis6 89" xfId="1165" xr:uid="{00000000-0005-0000-0000-000098040000}"/>
    <cellStyle name="40% - Énfasis6 9" xfId="1166" xr:uid="{00000000-0005-0000-0000-000099040000}"/>
    <cellStyle name="40% - Énfasis6 90" xfId="1167" xr:uid="{00000000-0005-0000-0000-00009A040000}"/>
    <cellStyle name="40% - Énfasis6 91" xfId="1168" xr:uid="{00000000-0005-0000-0000-00009B040000}"/>
    <cellStyle name="40% - Énfasis6 92" xfId="1169" xr:uid="{00000000-0005-0000-0000-00009C040000}"/>
    <cellStyle name="40% - Énfasis6 93" xfId="1170" xr:uid="{00000000-0005-0000-0000-00009D040000}"/>
    <cellStyle name="40% - Énfasis6 94" xfId="1171" xr:uid="{00000000-0005-0000-0000-00009E040000}"/>
    <cellStyle name="40% - Énfasis6 95" xfId="1172" xr:uid="{00000000-0005-0000-0000-00009F040000}"/>
    <cellStyle name="40% - Énfasis6 96" xfId="1173" xr:uid="{00000000-0005-0000-0000-0000A0040000}"/>
    <cellStyle name="40% - Énfasis6 97" xfId="1174" xr:uid="{00000000-0005-0000-0000-0000A1040000}"/>
    <cellStyle name="40% - Énfasis6 98" xfId="1175" xr:uid="{00000000-0005-0000-0000-0000A2040000}"/>
    <cellStyle name="40% - Énfasis6 99" xfId="1176" xr:uid="{00000000-0005-0000-0000-0000A3040000}"/>
    <cellStyle name="60% - Énfasis1" xfId="1404" builtinId="32" customBuiltin="1"/>
    <cellStyle name="60% - Énfasis1 2" xfId="1432" xr:uid="{763C69A1-1F5E-46BD-88B0-EB407D22B654}"/>
    <cellStyle name="60% - Énfasis1 3" xfId="1452" xr:uid="{956DDD22-38D4-4A16-B9AF-5C57255BAAAE}"/>
    <cellStyle name="60% - Énfasis1 4" xfId="1473" xr:uid="{17035EE8-C746-4BAA-86B4-A5FE209F0F47}"/>
    <cellStyle name="60% - Énfasis1 5" xfId="1493" xr:uid="{2C3B8F0F-BC86-4D56-8378-738B3CA547BA}"/>
    <cellStyle name="60% - Énfasis1 6" xfId="1513" xr:uid="{82F577A0-31A3-42CC-AAD1-AE7F1A0469A0}"/>
    <cellStyle name="60% - Énfasis1 7" xfId="1533" xr:uid="{7244C8AB-78BF-4840-9B05-376D3F9D502C}"/>
    <cellStyle name="60% - Énfasis1 8" xfId="1553" xr:uid="{818FA762-C5C0-4A4B-9DE2-83A1D9D664FE}"/>
    <cellStyle name="60% - Énfasis1 9" xfId="1573" xr:uid="{4B9990C2-0D0F-4EBC-BF0E-84ACD09A0D92}"/>
    <cellStyle name="60% - Énfasis2" xfId="1408" builtinId="36" customBuiltin="1"/>
    <cellStyle name="60% - Énfasis2 2" xfId="1435" xr:uid="{0F2BDF10-EE67-4286-9803-B80A83BC9B72}"/>
    <cellStyle name="60% - Énfasis2 3" xfId="1455" xr:uid="{9ED2D16D-610D-46F5-952D-DFA1D78DAF12}"/>
    <cellStyle name="60% - Énfasis2 4" xfId="1476" xr:uid="{A1DE586A-E27A-4038-B3D2-EC477232337A}"/>
    <cellStyle name="60% - Énfasis2 5" xfId="1496" xr:uid="{6B38CFC9-DE74-4168-B4F7-C69159F9C88F}"/>
    <cellStyle name="60% - Énfasis2 6" xfId="1516" xr:uid="{CC59709B-A989-4418-A058-B557C340D5A8}"/>
    <cellStyle name="60% - Énfasis2 7" xfId="1536" xr:uid="{204AFF46-F054-4FA2-8A5F-086977AFCA69}"/>
    <cellStyle name="60% - Énfasis2 8" xfId="1556" xr:uid="{F3B802EB-7675-4FE0-8205-C5B703E8B120}"/>
    <cellStyle name="60% - Énfasis2 9" xfId="1576" xr:uid="{A739B500-E759-45F6-A69D-B74F80D3364B}"/>
    <cellStyle name="60% - Énfasis3" xfId="1412" builtinId="40" customBuiltin="1"/>
    <cellStyle name="60% - Énfasis3 2" xfId="1438" xr:uid="{ECA49E0D-77D1-4C72-913A-2D8C5D71FB9F}"/>
    <cellStyle name="60% - Énfasis3 3" xfId="1458" xr:uid="{97CB1F26-5D86-401E-9E47-84993D4ACA85}"/>
    <cellStyle name="60% - Énfasis3 4" xfId="1479" xr:uid="{998D129D-7A75-4FC7-818C-B28B43DE928A}"/>
    <cellStyle name="60% - Énfasis3 5" xfId="1499" xr:uid="{CEF8854B-5EB5-4803-8C10-37D68E81956C}"/>
    <cellStyle name="60% - Énfasis3 6" xfId="1519" xr:uid="{F8DB4061-9446-4DF6-98EF-04D3B6214C0E}"/>
    <cellStyle name="60% - Énfasis3 7" xfId="1539" xr:uid="{514A72A5-9A7F-44D2-811F-0687B866D8A3}"/>
    <cellStyle name="60% - Énfasis3 8" xfId="1559" xr:uid="{54642C56-3987-41AB-9647-38927BA4D3DB}"/>
    <cellStyle name="60% - Énfasis3 9" xfId="1579" xr:uid="{676B7E97-D913-45BA-AA68-9B5EEDB8602D}"/>
    <cellStyle name="60% - Énfasis4" xfId="1416" builtinId="44" customBuiltin="1"/>
    <cellStyle name="60% - Énfasis4 2" xfId="1441" xr:uid="{3D04CF6D-872A-4E3A-A269-6FE7D64EB7DF}"/>
    <cellStyle name="60% - Énfasis4 3" xfId="1461" xr:uid="{069F2FDD-63E4-40DD-AFA8-D3CD884E63F3}"/>
    <cellStyle name="60% - Énfasis4 4" xfId="1482" xr:uid="{1F83478D-ABCF-47FE-A52C-1FB579CAF239}"/>
    <cellStyle name="60% - Énfasis4 5" xfId="1502" xr:uid="{00A65060-2EDD-43F4-B5B7-C45743AD31AA}"/>
    <cellStyle name="60% - Énfasis4 6" xfId="1522" xr:uid="{AECC0EA4-EB96-44D5-86BD-7C63AF6837B4}"/>
    <cellStyle name="60% - Énfasis4 7" xfId="1542" xr:uid="{F13D6F2C-F6CB-4FB8-8C40-C45055BF3A94}"/>
    <cellStyle name="60% - Énfasis4 8" xfId="1562" xr:uid="{12836FD9-61A8-4E64-B2EC-7EFFD64EDD43}"/>
    <cellStyle name="60% - Énfasis4 9" xfId="1582" xr:uid="{19876B54-AD39-41D0-9AC9-5A24680BAE89}"/>
    <cellStyle name="60% - Énfasis5" xfId="1420" builtinId="48" customBuiltin="1"/>
    <cellStyle name="60% - Énfasis5 2" xfId="1444" xr:uid="{1B89F173-4CF0-4C4C-88E6-954DC3BF41D2}"/>
    <cellStyle name="60% - Énfasis5 3" xfId="1464" xr:uid="{124B3B12-29DC-4CEA-BE0D-11791F1F2AD6}"/>
    <cellStyle name="60% - Énfasis5 4" xfId="1485" xr:uid="{FC9A8D75-3D1F-4020-92BF-97BD64F6E229}"/>
    <cellStyle name="60% - Énfasis5 5" xfId="1505" xr:uid="{E345680D-28CA-45B8-B6F5-C829E003AC63}"/>
    <cellStyle name="60% - Énfasis5 6" xfId="1525" xr:uid="{BA49B538-1BF9-4C88-B901-FA290D3FA106}"/>
    <cellStyle name="60% - Énfasis5 7" xfId="1545" xr:uid="{13C1C6D5-BC99-4936-9407-1BBD5ED8FFE0}"/>
    <cellStyle name="60% - Énfasis5 8" xfId="1565" xr:uid="{8D124116-AAD2-4D31-8F27-1B1C7CCCE477}"/>
    <cellStyle name="60% - Énfasis5 9" xfId="1585" xr:uid="{D1E41BB5-1FCF-4956-9609-E665C70C680D}"/>
    <cellStyle name="60% - Énfasis6" xfId="1424" builtinId="52" customBuiltin="1"/>
    <cellStyle name="60% - Énfasis6 2" xfId="1447" xr:uid="{4C4832BF-A829-4205-9BC3-ADDF006BB61D}"/>
    <cellStyle name="60% - Énfasis6 3" xfId="1467" xr:uid="{A53DA2F8-EE12-419B-AAEB-1A7ED3A26C62}"/>
    <cellStyle name="60% - Énfasis6 4" xfId="1488" xr:uid="{4FF5B4A3-52FB-479A-9256-4579D4F475E2}"/>
    <cellStyle name="60% - Énfasis6 5" xfId="1508" xr:uid="{209E8468-F9EB-4F9B-9D7A-1F36D7A771CF}"/>
    <cellStyle name="60% - Énfasis6 6" xfId="1528" xr:uid="{0C050D32-A3B6-4D42-8817-FCD74B74EEDF}"/>
    <cellStyle name="60% - Énfasis6 7" xfId="1548" xr:uid="{7D26EFE4-AC81-46D8-A241-8BB2BB978FCA}"/>
    <cellStyle name="60% - Énfasis6 8" xfId="1568" xr:uid="{F4E5AF2C-0E1C-4A32-B53C-61E646F076FD}"/>
    <cellStyle name="60% - Énfasis6 9" xfId="1588" xr:uid="{1452B7BD-1D6D-464D-B288-FB5F0D5821CB}"/>
    <cellStyle name="Bueno" xfId="1392" builtinId="26" customBuiltin="1"/>
    <cellStyle name="Cálculo" xfId="1396" builtinId="22" customBuiltin="1"/>
    <cellStyle name="Celda de comprobación" xfId="1398" builtinId="23" customBuiltin="1"/>
    <cellStyle name="Celda vinculada" xfId="1397" builtinId="24" customBuiltin="1"/>
    <cellStyle name="Encabezado 1" xfId="1388" builtinId="16" customBuiltin="1"/>
    <cellStyle name="Encabezado 4" xfId="1391" builtinId="19" customBuiltin="1"/>
    <cellStyle name="Énfasis1" xfId="1401" builtinId="29" customBuiltin="1"/>
    <cellStyle name="Énfasis2" xfId="1405" builtinId="33" customBuiltin="1"/>
    <cellStyle name="Énfasis3" xfId="1409" builtinId="37" customBuiltin="1"/>
    <cellStyle name="Énfasis4" xfId="1413" builtinId="41" customBuiltin="1"/>
    <cellStyle name="Énfasis5" xfId="1417" builtinId="45" customBuiltin="1"/>
    <cellStyle name="Énfasis6" xfId="1421" builtinId="49" customBuiltin="1"/>
    <cellStyle name="Entrada" xfId="1394" builtinId="20" customBuiltin="1"/>
    <cellStyle name="Incorrecto" xfId="1393" builtinId="27" customBuiltin="1"/>
    <cellStyle name="Millares" xfId="1589" builtinId="3"/>
    <cellStyle name="Neutral" xfId="1177" builtinId="28" customBuiltin="1"/>
    <cellStyle name="Neutral 2" xfId="1426" xr:uid="{00000000-0005-0000-0000-0000B9040000}"/>
    <cellStyle name="Normal" xfId="0" builtinId="0"/>
    <cellStyle name="Normal 10" xfId="1178" xr:uid="{00000000-0005-0000-0000-0000BB040000}"/>
    <cellStyle name="Normal 11" xfId="1425" xr:uid="{00000000-0005-0000-0000-0000BC040000}"/>
    <cellStyle name="Normal 12" xfId="1428" xr:uid="{C0E5489C-84D7-4142-8E8F-2CAC36745C86}"/>
    <cellStyle name="Normal 13" xfId="1448" xr:uid="{C11EA1D7-991E-477B-BD01-6E2409980237}"/>
    <cellStyle name="Normal 14" xfId="1468" xr:uid="{BA0B83B3-7236-404F-91C7-F835448B4057}"/>
    <cellStyle name="Normal 15" xfId="1469" xr:uid="{FDE5BFF0-1467-449F-A367-2A11AC0F5C24}"/>
    <cellStyle name="Normal 16" xfId="1489" xr:uid="{2D5E066A-9936-4C0B-A185-8C661A1ADC66}"/>
    <cellStyle name="Normal 17" xfId="1509" xr:uid="{E64A6D94-B79A-4F4E-96F1-99C6A0BABD6E}"/>
    <cellStyle name="Normal 18" xfId="1529" xr:uid="{12765DF6-E645-458E-85B3-C6CAF1D87B7C}"/>
    <cellStyle name="Normal 19" xfId="1549" xr:uid="{37497D11-B461-4F6C-A66C-0186D36FA786}"/>
    <cellStyle name="Normal 2" xfId="1179" xr:uid="{00000000-0005-0000-0000-0000BD040000}"/>
    <cellStyle name="Normal 20" xfId="1569" xr:uid="{4CB981D7-ED02-49CE-84CF-482BC352FF12}"/>
    <cellStyle name="Normal 3" xfId="1180" xr:uid="{00000000-0005-0000-0000-0000BE040000}"/>
    <cellStyle name="Normal 4" xfId="1181" xr:uid="{00000000-0005-0000-0000-0000BF040000}"/>
    <cellStyle name="Normal 5" xfId="1182" xr:uid="{00000000-0005-0000-0000-0000C0040000}"/>
    <cellStyle name="Normal 6" xfId="1183" xr:uid="{00000000-0005-0000-0000-0000C1040000}"/>
    <cellStyle name="Normal 7" xfId="1184" xr:uid="{00000000-0005-0000-0000-0000C2040000}"/>
    <cellStyle name="Normal 8" xfId="1185" xr:uid="{00000000-0005-0000-0000-0000C3040000}"/>
    <cellStyle name="Normal 9" xfId="1186" xr:uid="{00000000-0005-0000-0000-0000C4040000}"/>
    <cellStyle name="Notas 10" xfId="1187" xr:uid="{00000000-0005-0000-0000-0000C5040000}"/>
    <cellStyle name="Notas 10 2" xfId="1188" xr:uid="{00000000-0005-0000-0000-0000C6040000}"/>
    <cellStyle name="Notas 100" xfId="1189" xr:uid="{00000000-0005-0000-0000-0000C7040000}"/>
    <cellStyle name="Notas 100 2" xfId="1190" xr:uid="{00000000-0005-0000-0000-0000C8040000}"/>
    <cellStyle name="Notas 101" xfId="1427" xr:uid="{00000000-0005-0000-0000-0000C9040000}"/>
    <cellStyle name="Notas 102" xfId="1429" xr:uid="{F17D73A9-2422-41EB-86FC-6CE01E76AFCF}"/>
    <cellStyle name="Notas 103" xfId="1449" xr:uid="{48CC73B5-95A3-4B00-AF59-69954EED9318}"/>
    <cellStyle name="Notas 104" xfId="1470" xr:uid="{BBDFB609-C49A-48FB-9B01-7CE743B94E5D}"/>
    <cellStyle name="Notas 105" xfId="1490" xr:uid="{AA68AD68-0B7A-4D56-820D-1C6864CFCAE9}"/>
    <cellStyle name="Notas 106" xfId="1510" xr:uid="{8C554A25-55EB-49D8-8515-7754D4D7B5E1}"/>
    <cellStyle name="Notas 107" xfId="1530" xr:uid="{74C5502F-3ED9-4C5A-B6F4-51D69E2CD7FE}"/>
    <cellStyle name="Notas 108" xfId="1550" xr:uid="{491E0539-10ED-4CAE-8F50-BFE52EB659C4}"/>
    <cellStyle name="Notas 109" xfId="1570" xr:uid="{2CFBBAB6-8918-450E-9C6B-A5BFB7E790AC}"/>
    <cellStyle name="Notas 11" xfId="1191" xr:uid="{00000000-0005-0000-0000-0000CA040000}"/>
    <cellStyle name="Notas 11 2" xfId="1192" xr:uid="{00000000-0005-0000-0000-0000CB040000}"/>
    <cellStyle name="Notas 12" xfId="1193" xr:uid="{00000000-0005-0000-0000-0000CC040000}"/>
    <cellStyle name="Notas 12 2" xfId="1194" xr:uid="{00000000-0005-0000-0000-0000CD040000}"/>
    <cellStyle name="Notas 13" xfId="1195" xr:uid="{00000000-0005-0000-0000-0000CE040000}"/>
    <cellStyle name="Notas 13 2" xfId="1196" xr:uid="{00000000-0005-0000-0000-0000CF040000}"/>
    <cellStyle name="Notas 14" xfId="1197" xr:uid="{00000000-0005-0000-0000-0000D0040000}"/>
    <cellStyle name="Notas 14 2" xfId="1198" xr:uid="{00000000-0005-0000-0000-0000D1040000}"/>
    <cellStyle name="Notas 15" xfId="1199" xr:uid="{00000000-0005-0000-0000-0000D2040000}"/>
    <cellStyle name="Notas 15 2" xfId="1200" xr:uid="{00000000-0005-0000-0000-0000D3040000}"/>
    <cellStyle name="Notas 16" xfId="1201" xr:uid="{00000000-0005-0000-0000-0000D4040000}"/>
    <cellStyle name="Notas 16 2" xfId="1202" xr:uid="{00000000-0005-0000-0000-0000D5040000}"/>
    <cellStyle name="Notas 17" xfId="1203" xr:uid="{00000000-0005-0000-0000-0000D6040000}"/>
    <cellStyle name="Notas 17 2" xfId="1204" xr:uid="{00000000-0005-0000-0000-0000D7040000}"/>
    <cellStyle name="Notas 18" xfId="1205" xr:uid="{00000000-0005-0000-0000-0000D8040000}"/>
    <cellStyle name="Notas 18 2" xfId="1206" xr:uid="{00000000-0005-0000-0000-0000D9040000}"/>
    <cellStyle name="Notas 19" xfId="1207" xr:uid="{00000000-0005-0000-0000-0000DA040000}"/>
    <cellStyle name="Notas 19 2" xfId="1208" xr:uid="{00000000-0005-0000-0000-0000DB040000}"/>
    <cellStyle name="Notas 2" xfId="1209" xr:uid="{00000000-0005-0000-0000-0000DC040000}"/>
    <cellStyle name="Notas 2 2" xfId="1210" xr:uid="{00000000-0005-0000-0000-0000DD040000}"/>
    <cellStyle name="Notas 20" xfId="1211" xr:uid="{00000000-0005-0000-0000-0000DE040000}"/>
    <cellStyle name="Notas 20 2" xfId="1212" xr:uid="{00000000-0005-0000-0000-0000DF040000}"/>
    <cellStyle name="Notas 21" xfId="1213" xr:uid="{00000000-0005-0000-0000-0000E0040000}"/>
    <cellStyle name="Notas 21 2" xfId="1214" xr:uid="{00000000-0005-0000-0000-0000E1040000}"/>
    <cellStyle name="Notas 22" xfId="1215" xr:uid="{00000000-0005-0000-0000-0000E2040000}"/>
    <cellStyle name="Notas 22 2" xfId="1216" xr:uid="{00000000-0005-0000-0000-0000E3040000}"/>
    <cellStyle name="Notas 23" xfId="1217" xr:uid="{00000000-0005-0000-0000-0000E4040000}"/>
    <cellStyle name="Notas 23 2" xfId="1218" xr:uid="{00000000-0005-0000-0000-0000E5040000}"/>
    <cellStyle name="Notas 24" xfId="1219" xr:uid="{00000000-0005-0000-0000-0000E6040000}"/>
    <cellStyle name="Notas 24 2" xfId="1220" xr:uid="{00000000-0005-0000-0000-0000E7040000}"/>
    <cellStyle name="Notas 25" xfId="1221" xr:uid="{00000000-0005-0000-0000-0000E8040000}"/>
    <cellStyle name="Notas 25 2" xfId="1222" xr:uid="{00000000-0005-0000-0000-0000E9040000}"/>
    <cellStyle name="Notas 26" xfId="1223" xr:uid="{00000000-0005-0000-0000-0000EA040000}"/>
    <cellStyle name="Notas 26 2" xfId="1224" xr:uid="{00000000-0005-0000-0000-0000EB040000}"/>
    <cellStyle name="Notas 27" xfId="1225" xr:uid="{00000000-0005-0000-0000-0000EC040000}"/>
    <cellStyle name="Notas 27 2" xfId="1226" xr:uid="{00000000-0005-0000-0000-0000ED040000}"/>
    <cellStyle name="Notas 28" xfId="1227" xr:uid="{00000000-0005-0000-0000-0000EE040000}"/>
    <cellStyle name="Notas 28 2" xfId="1228" xr:uid="{00000000-0005-0000-0000-0000EF040000}"/>
    <cellStyle name="Notas 29" xfId="1229" xr:uid="{00000000-0005-0000-0000-0000F0040000}"/>
    <cellStyle name="Notas 29 2" xfId="1230" xr:uid="{00000000-0005-0000-0000-0000F1040000}"/>
    <cellStyle name="Notas 3" xfId="1231" xr:uid="{00000000-0005-0000-0000-0000F2040000}"/>
    <cellStyle name="Notas 3 2" xfId="1232" xr:uid="{00000000-0005-0000-0000-0000F3040000}"/>
    <cellStyle name="Notas 30" xfId="1233" xr:uid="{00000000-0005-0000-0000-0000F4040000}"/>
    <cellStyle name="Notas 30 2" xfId="1234" xr:uid="{00000000-0005-0000-0000-0000F5040000}"/>
    <cellStyle name="Notas 31" xfId="1235" xr:uid="{00000000-0005-0000-0000-0000F6040000}"/>
    <cellStyle name="Notas 31 2" xfId="1236" xr:uid="{00000000-0005-0000-0000-0000F7040000}"/>
    <cellStyle name="Notas 32" xfId="1237" xr:uid="{00000000-0005-0000-0000-0000F8040000}"/>
    <cellStyle name="Notas 32 2" xfId="1238" xr:uid="{00000000-0005-0000-0000-0000F9040000}"/>
    <cellStyle name="Notas 33" xfId="1239" xr:uid="{00000000-0005-0000-0000-0000FA040000}"/>
    <cellStyle name="Notas 33 2" xfId="1240" xr:uid="{00000000-0005-0000-0000-0000FB040000}"/>
    <cellStyle name="Notas 34" xfId="1241" xr:uid="{00000000-0005-0000-0000-0000FC040000}"/>
    <cellStyle name="Notas 34 2" xfId="1242" xr:uid="{00000000-0005-0000-0000-0000FD040000}"/>
    <cellStyle name="Notas 35" xfId="1243" xr:uid="{00000000-0005-0000-0000-0000FE040000}"/>
    <cellStyle name="Notas 35 2" xfId="1244" xr:uid="{00000000-0005-0000-0000-0000FF040000}"/>
    <cellStyle name="Notas 36" xfId="1245" xr:uid="{00000000-0005-0000-0000-000000050000}"/>
    <cellStyle name="Notas 36 2" xfId="1246" xr:uid="{00000000-0005-0000-0000-000001050000}"/>
    <cellStyle name="Notas 37" xfId="1247" xr:uid="{00000000-0005-0000-0000-000002050000}"/>
    <cellStyle name="Notas 37 2" xfId="1248" xr:uid="{00000000-0005-0000-0000-000003050000}"/>
    <cellStyle name="Notas 38" xfId="1249" xr:uid="{00000000-0005-0000-0000-000004050000}"/>
    <cellStyle name="Notas 38 2" xfId="1250" xr:uid="{00000000-0005-0000-0000-000005050000}"/>
    <cellStyle name="Notas 39" xfId="1251" xr:uid="{00000000-0005-0000-0000-000006050000}"/>
    <cellStyle name="Notas 39 2" xfId="1252" xr:uid="{00000000-0005-0000-0000-000007050000}"/>
    <cellStyle name="Notas 4" xfId="1253" xr:uid="{00000000-0005-0000-0000-000008050000}"/>
    <cellStyle name="Notas 4 2" xfId="1254" xr:uid="{00000000-0005-0000-0000-000009050000}"/>
    <cellStyle name="Notas 40" xfId="1255" xr:uid="{00000000-0005-0000-0000-00000A050000}"/>
    <cellStyle name="Notas 40 2" xfId="1256" xr:uid="{00000000-0005-0000-0000-00000B050000}"/>
    <cellStyle name="Notas 41" xfId="1257" xr:uid="{00000000-0005-0000-0000-00000C050000}"/>
    <cellStyle name="Notas 41 2" xfId="1258" xr:uid="{00000000-0005-0000-0000-00000D050000}"/>
    <cellStyle name="Notas 42" xfId="1259" xr:uid="{00000000-0005-0000-0000-00000E050000}"/>
    <cellStyle name="Notas 42 2" xfId="1260" xr:uid="{00000000-0005-0000-0000-00000F050000}"/>
    <cellStyle name="Notas 43" xfId="1261" xr:uid="{00000000-0005-0000-0000-000010050000}"/>
    <cellStyle name="Notas 43 2" xfId="1262" xr:uid="{00000000-0005-0000-0000-000011050000}"/>
    <cellStyle name="Notas 44" xfId="1263" xr:uid="{00000000-0005-0000-0000-000012050000}"/>
    <cellStyle name="Notas 44 2" xfId="1264" xr:uid="{00000000-0005-0000-0000-000013050000}"/>
    <cellStyle name="Notas 45" xfId="1265" xr:uid="{00000000-0005-0000-0000-000014050000}"/>
    <cellStyle name="Notas 45 2" xfId="1266" xr:uid="{00000000-0005-0000-0000-000015050000}"/>
    <cellStyle name="Notas 46" xfId="1267" xr:uid="{00000000-0005-0000-0000-000016050000}"/>
    <cellStyle name="Notas 46 2" xfId="1268" xr:uid="{00000000-0005-0000-0000-000017050000}"/>
    <cellStyle name="Notas 47" xfId="1269" xr:uid="{00000000-0005-0000-0000-000018050000}"/>
    <cellStyle name="Notas 47 2" xfId="1270" xr:uid="{00000000-0005-0000-0000-000019050000}"/>
    <cellStyle name="Notas 48" xfId="1271" xr:uid="{00000000-0005-0000-0000-00001A050000}"/>
    <cellStyle name="Notas 48 2" xfId="1272" xr:uid="{00000000-0005-0000-0000-00001B050000}"/>
    <cellStyle name="Notas 49" xfId="1273" xr:uid="{00000000-0005-0000-0000-00001C050000}"/>
    <cellStyle name="Notas 49 2" xfId="1274" xr:uid="{00000000-0005-0000-0000-00001D050000}"/>
    <cellStyle name="Notas 5" xfId="1275" xr:uid="{00000000-0005-0000-0000-00001E050000}"/>
    <cellStyle name="Notas 5 2" xfId="1276" xr:uid="{00000000-0005-0000-0000-00001F050000}"/>
    <cellStyle name="Notas 50" xfId="1277" xr:uid="{00000000-0005-0000-0000-000020050000}"/>
    <cellStyle name="Notas 50 2" xfId="1278" xr:uid="{00000000-0005-0000-0000-000021050000}"/>
    <cellStyle name="Notas 51" xfId="1279" xr:uid="{00000000-0005-0000-0000-000022050000}"/>
    <cellStyle name="Notas 51 2" xfId="1280" xr:uid="{00000000-0005-0000-0000-000023050000}"/>
    <cellStyle name="Notas 52" xfId="1281" xr:uid="{00000000-0005-0000-0000-000024050000}"/>
    <cellStyle name="Notas 52 2" xfId="1282" xr:uid="{00000000-0005-0000-0000-000025050000}"/>
    <cellStyle name="Notas 53" xfId="1283" xr:uid="{00000000-0005-0000-0000-000026050000}"/>
    <cellStyle name="Notas 53 2" xfId="1284" xr:uid="{00000000-0005-0000-0000-000027050000}"/>
    <cellStyle name="Notas 54" xfId="1285" xr:uid="{00000000-0005-0000-0000-000028050000}"/>
    <cellStyle name="Notas 54 2" xfId="1286" xr:uid="{00000000-0005-0000-0000-000029050000}"/>
    <cellStyle name="Notas 55" xfId="1287" xr:uid="{00000000-0005-0000-0000-00002A050000}"/>
    <cellStyle name="Notas 55 2" xfId="1288" xr:uid="{00000000-0005-0000-0000-00002B050000}"/>
    <cellStyle name="Notas 56" xfId="1289" xr:uid="{00000000-0005-0000-0000-00002C050000}"/>
    <cellStyle name="Notas 56 2" xfId="1290" xr:uid="{00000000-0005-0000-0000-00002D050000}"/>
    <cellStyle name="Notas 57" xfId="1291" xr:uid="{00000000-0005-0000-0000-00002E050000}"/>
    <cellStyle name="Notas 57 2" xfId="1292" xr:uid="{00000000-0005-0000-0000-00002F050000}"/>
    <cellStyle name="Notas 58" xfId="1293" xr:uid="{00000000-0005-0000-0000-000030050000}"/>
    <cellStyle name="Notas 58 2" xfId="1294" xr:uid="{00000000-0005-0000-0000-000031050000}"/>
    <cellStyle name="Notas 59" xfId="1295" xr:uid="{00000000-0005-0000-0000-000032050000}"/>
    <cellStyle name="Notas 59 2" xfId="1296" xr:uid="{00000000-0005-0000-0000-000033050000}"/>
    <cellStyle name="Notas 6" xfId="1297" xr:uid="{00000000-0005-0000-0000-000034050000}"/>
    <cellStyle name="Notas 6 2" xfId="1298" xr:uid="{00000000-0005-0000-0000-000035050000}"/>
    <cellStyle name="Notas 60" xfId="1299" xr:uid="{00000000-0005-0000-0000-000036050000}"/>
    <cellStyle name="Notas 60 2" xfId="1300" xr:uid="{00000000-0005-0000-0000-000037050000}"/>
    <cellStyle name="Notas 61" xfId="1301" xr:uid="{00000000-0005-0000-0000-000038050000}"/>
    <cellStyle name="Notas 61 2" xfId="1302" xr:uid="{00000000-0005-0000-0000-000039050000}"/>
    <cellStyle name="Notas 62" xfId="1303" xr:uid="{00000000-0005-0000-0000-00003A050000}"/>
    <cellStyle name="Notas 62 2" xfId="1304" xr:uid="{00000000-0005-0000-0000-00003B050000}"/>
    <cellStyle name="Notas 63" xfId="1305" xr:uid="{00000000-0005-0000-0000-00003C050000}"/>
    <cellStyle name="Notas 63 2" xfId="1306" xr:uid="{00000000-0005-0000-0000-00003D050000}"/>
    <cellStyle name="Notas 64" xfId="1307" xr:uid="{00000000-0005-0000-0000-00003E050000}"/>
    <cellStyle name="Notas 64 2" xfId="1308" xr:uid="{00000000-0005-0000-0000-00003F050000}"/>
    <cellStyle name="Notas 65" xfId="1309" xr:uid="{00000000-0005-0000-0000-000040050000}"/>
    <cellStyle name="Notas 65 2" xfId="1310" xr:uid="{00000000-0005-0000-0000-000041050000}"/>
    <cellStyle name="Notas 66" xfId="1311" xr:uid="{00000000-0005-0000-0000-000042050000}"/>
    <cellStyle name="Notas 66 2" xfId="1312" xr:uid="{00000000-0005-0000-0000-000043050000}"/>
    <cellStyle name="Notas 67" xfId="1313" xr:uid="{00000000-0005-0000-0000-000044050000}"/>
    <cellStyle name="Notas 67 2" xfId="1314" xr:uid="{00000000-0005-0000-0000-000045050000}"/>
    <cellStyle name="Notas 68" xfId="1315" xr:uid="{00000000-0005-0000-0000-000046050000}"/>
    <cellStyle name="Notas 68 2" xfId="1316" xr:uid="{00000000-0005-0000-0000-000047050000}"/>
    <cellStyle name="Notas 69" xfId="1317" xr:uid="{00000000-0005-0000-0000-000048050000}"/>
    <cellStyle name="Notas 69 2" xfId="1318" xr:uid="{00000000-0005-0000-0000-000049050000}"/>
    <cellStyle name="Notas 7" xfId="1319" xr:uid="{00000000-0005-0000-0000-00004A050000}"/>
    <cellStyle name="Notas 7 2" xfId="1320" xr:uid="{00000000-0005-0000-0000-00004B050000}"/>
    <cellStyle name="Notas 70" xfId="1321" xr:uid="{00000000-0005-0000-0000-00004C050000}"/>
    <cellStyle name="Notas 70 2" xfId="1322" xr:uid="{00000000-0005-0000-0000-00004D050000}"/>
    <cellStyle name="Notas 71" xfId="1323" xr:uid="{00000000-0005-0000-0000-00004E050000}"/>
    <cellStyle name="Notas 71 2" xfId="1324" xr:uid="{00000000-0005-0000-0000-00004F050000}"/>
    <cellStyle name="Notas 72" xfId="1325" xr:uid="{00000000-0005-0000-0000-000050050000}"/>
    <cellStyle name="Notas 72 2" xfId="1326" xr:uid="{00000000-0005-0000-0000-000051050000}"/>
    <cellStyle name="Notas 73" xfId="1327" xr:uid="{00000000-0005-0000-0000-000052050000}"/>
    <cellStyle name="Notas 73 2" xfId="1328" xr:uid="{00000000-0005-0000-0000-000053050000}"/>
    <cellStyle name="Notas 74" xfId="1329" xr:uid="{00000000-0005-0000-0000-000054050000}"/>
    <cellStyle name="Notas 74 2" xfId="1330" xr:uid="{00000000-0005-0000-0000-000055050000}"/>
    <cellStyle name="Notas 75" xfId="1331" xr:uid="{00000000-0005-0000-0000-000056050000}"/>
    <cellStyle name="Notas 75 2" xfId="1332" xr:uid="{00000000-0005-0000-0000-000057050000}"/>
    <cellStyle name="Notas 76" xfId="1333" xr:uid="{00000000-0005-0000-0000-000058050000}"/>
    <cellStyle name="Notas 76 2" xfId="1334" xr:uid="{00000000-0005-0000-0000-000059050000}"/>
    <cellStyle name="Notas 77" xfId="1335" xr:uid="{00000000-0005-0000-0000-00005A050000}"/>
    <cellStyle name="Notas 77 2" xfId="1336" xr:uid="{00000000-0005-0000-0000-00005B050000}"/>
    <cellStyle name="Notas 78" xfId="1337" xr:uid="{00000000-0005-0000-0000-00005C050000}"/>
    <cellStyle name="Notas 78 2" xfId="1338" xr:uid="{00000000-0005-0000-0000-00005D050000}"/>
    <cellStyle name="Notas 79" xfId="1339" xr:uid="{00000000-0005-0000-0000-00005E050000}"/>
    <cellStyle name="Notas 79 2" xfId="1340" xr:uid="{00000000-0005-0000-0000-00005F050000}"/>
    <cellStyle name="Notas 8" xfId="1341" xr:uid="{00000000-0005-0000-0000-000060050000}"/>
    <cellStyle name="Notas 8 2" xfId="1342" xr:uid="{00000000-0005-0000-0000-000061050000}"/>
    <cellStyle name="Notas 80" xfId="1343" xr:uid="{00000000-0005-0000-0000-000062050000}"/>
    <cellStyle name="Notas 80 2" xfId="1344" xr:uid="{00000000-0005-0000-0000-000063050000}"/>
    <cellStyle name="Notas 81" xfId="1345" xr:uid="{00000000-0005-0000-0000-000064050000}"/>
    <cellStyle name="Notas 81 2" xfId="1346" xr:uid="{00000000-0005-0000-0000-000065050000}"/>
    <cellStyle name="Notas 82" xfId="1347" xr:uid="{00000000-0005-0000-0000-000066050000}"/>
    <cellStyle name="Notas 82 2" xfId="1348" xr:uid="{00000000-0005-0000-0000-000067050000}"/>
    <cellStyle name="Notas 83" xfId="1349" xr:uid="{00000000-0005-0000-0000-000068050000}"/>
    <cellStyle name="Notas 83 2" xfId="1350" xr:uid="{00000000-0005-0000-0000-000069050000}"/>
    <cellStyle name="Notas 84" xfId="1351" xr:uid="{00000000-0005-0000-0000-00006A050000}"/>
    <cellStyle name="Notas 84 2" xfId="1352" xr:uid="{00000000-0005-0000-0000-00006B050000}"/>
    <cellStyle name="Notas 85" xfId="1353" xr:uid="{00000000-0005-0000-0000-00006C050000}"/>
    <cellStyle name="Notas 85 2" xfId="1354" xr:uid="{00000000-0005-0000-0000-00006D050000}"/>
    <cellStyle name="Notas 86" xfId="1355" xr:uid="{00000000-0005-0000-0000-00006E050000}"/>
    <cellStyle name="Notas 86 2" xfId="1356" xr:uid="{00000000-0005-0000-0000-00006F050000}"/>
    <cellStyle name="Notas 87" xfId="1357" xr:uid="{00000000-0005-0000-0000-000070050000}"/>
    <cellStyle name="Notas 87 2" xfId="1358" xr:uid="{00000000-0005-0000-0000-000071050000}"/>
    <cellStyle name="Notas 88" xfId="1359" xr:uid="{00000000-0005-0000-0000-000072050000}"/>
    <cellStyle name="Notas 88 2" xfId="1360" xr:uid="{00000000-0005-0000-0000-000073050000}"/>
    <cellStyle name="Notas 89" xfId="1361" xr:uid="{00000000-0005-0000-0000-000074050000}"/>
    <cellStyle name="Notas 89 2" xfId="1362" xr:uid="{00000000-0005-0000-0000-000075050000}"/>
    <cellStyle name="Notas 9" xfId="1363" xr:uid="{00000000-0005-0000-0000-000076050000}"/>
    <cellStyle name="Notas 9 2" xfId="1364" xr:uid="{00000000-0005-0000-0000-000077050000}"/>
    <cellStyle name="Notas 90" xfId="1365" xr:uid="{00000000-0005-0000-0000-000078050000}"/>
    <cellStyle name="Notas 90 2" xfId="1366" xr:uid="{00000000-0005-0000-0000-000079050000}"/>
    <cellStyle name="Notas 91" xfId="1367" xr:uid="{00000000-0005-0000-0000-00007A050000}"/>
    <cellStyle name="Notas 91 2" xfId="1368" xr:uid="{00000000-0005-0000-0000-00007B050000}"/>
    <cellStyle name="Notas 92" xfId="1369" xr:uid="{00000000-0005-0000-0000-00007C050000}"/>
    <cellStyle name="Notas 92 2" xfId="1370" xr:uid="{00000000-0005-0000-0000-00007D050000}"/>
    <cellStyle name="Notas 93" xfId="1371" xr:uid="{00000000-0005-0000-0000-00007E050000}"/>
    <cellStyle name="Notas 93 2" xfId="1372" xr:uid="{00000000-0005-0000-0000-00007F050000}"/>
    <cellStyle name="Notas 94" xfId="1373" xr:uid="{00000000-0005-0000-0000-000080050000}"/>
    <cellStyle name="Notas 94 2" xfId="1374" xr:uid="{00000000-0005-0000-0000-000081050000}"/>
    <cellStyle name="Notas 95" xfId="1375" xr:uid="{00000000-0005-0000-0000-000082050000}"/>
    <cellStyle name="Notas 95 2" xfId="1376" xr:uid="{00000000-0005-0000-0000-000083050000}"/>
    <cellStyle name="Notas 96" xfId="1377" xr:uid="{00000000-0005-0000-0000-000084050000}"/>
    <cellStyle name="Notas 96 2" xfId="1378" xr:uid="{00000000-0005-0000-0000-000085050000}"/>
    <cellStyle name="Notas 97" xfId="1379" xr:uid="{00000000-0005-0000-0000-000086050000}"/>
    <cellStyle name="Notas 97 2" xfId="1380" xr:uid="{00000000-0005-0000-0000-000087050000}"/>
    <cellStyle name="Notas 98" xfId="1381" xr:uid="{00000000-0005-0000-0000-000088050000}"/>
    <cellStyle name="Notas 98 2" xfId="1382" xr:uid="{00000000-0005-0000-0000-000089050000}"/>
    <cellStyle name="Notas 99" xfId="1383" xr:uid="{00000000-0005-0000-0000-00008A050000}"/>
    <cellStyle name="Notas 99 2" xfId="1384" xr:uid="{00000000-0005-0000-0000-00008B050000}"/>
    <cellStyle name="Porcentaje 2" xfId="1385" xr:uid="{00000000-0005-0000-0000-00008C050000}"/>
    <cellStyle name="Salida" xfId="1395" builtinId="21" customBuiltin="1"/>
    <cellStyle name="Texto de advertencia" xfId="1399" builtinId="11" customBuiltin="1"/>
    <cellStyle name="Texto explicativo" xfId="1400" builtinId="53" customBuiltin="1"/>
    <cellStyle name="Título" xfId="1387" builtinId="15" customBuiltin="1"/>
    <cellStyle name="Título 2" xfId="1389" builtinId="17" customBuiltin="1"/>
    <cellStyle name="Título 3" xfId="1390" builtinId="18" customBuiltin="1"/>
    <cellStyle name="Total" xfId="138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06123977826384E-2"/>
          <c:y val="2.6120558459604315E-2"/>
          <c:w val="0.92250227082283265"/>
          <c:h val="0.81056176801429236"/>
        </c:manualLayout>
      </c:layout>
      <c:lineChart>
        <c:grouping val="standard"/>
        <c:varyColors val="0"/>
        <c:ser>
          <c:idx val="2"/>
          <c:order val="0"/>
          <c:tx>
            <c:strRef>
              <c:f>'Gráficas '!$AA$2</c:f>
              <c:strCache>
                <c:ptCount val="1"/>
                <c:pt idx="0">
                  <c:v>Índice Manufacturero Ponderado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'!$AA$56:$AA$202</c:f>
              <c:numCache>
                <c:formatCode>0.000000</c:formatCode>
                <c:ptCount val="147"/>
                <c:pt idx="0">
                  <c:v>52.569468116396102</c:v>
                </c:pt>
                <c:pt idx="1">
                  <c:v>51.948141554796699</c:v>
                </c:pt>
                <c:pt idx="2">
                  <c:v>50.269751760924798</c:v>
                </c:pt>
                <c:pt idx="3">
                  <c:v>50.379421350196203</c:v>
                </c:pt>
                <c:pt idx="4">
                  <c:v>47.8272332815203</c:v>
                </c:pt>
                <c:pt idx="5">
                  <c:v>47.176568507017898</c:v>
                </c:pt>
                <c:pt idx="6">
                  <c:v>49.427166913091298</c:v>
                </c:pt>
                <c:pt idx="7">
                  <c:v>49.425950077610203</c:v>
                </c:pt>
                <c:pt idx="8">
                  <c:v>50.083257027939403</c:v>
                </c:pt>
                <c:pt idx="9">
                  <c:v>48.351913583614603</c:v>
                </c:pt>
                <c:pt idx="10">
                  <c:v>49.777925454011402</c:v>
                </c:pt>
                <c:pt idx="11">
                  <c:v>51.0725052736422</c:v>
                </c:pt>
                <c:pt idx="12">
                  <c:v>50.284251388060902</c:v>
                </c:pt>
                <c:pt idx="13">
                  <c:v>50.7652508365599</c:v>
                </c:pt>
                <c:pt idx="14">
                  <c:v>53.278739417764001</c:v>
                </c:pt>
                <c:pt idx="15">
                  <c:v>51.544102875600402</c:v>
                </c:pt>
                <c:pt idx="16">
                  <c:v>52.174102343305698</c:v>
                </c:pt>
                <c:pt idx="17">
                  <c:v>51.232852207396498</c:v>
                </c:pt>
                <c:pt idx="18">
                  <c:v>49.907112140814299</c:v>
                </c:pt>
                <c:pt idx="19">
                  <c:v>51.558294864529501</c:v>
                </c:pt>
                <c:pt idx="20">
                  <c:v>52.695726467563702</c:v>
                </c:pt>
                <c:pt idx="21">
                  <c:v>53.988663428748602</c:v>
                </c:pt>
                <c:pt idx="22">
                  <c:v>52.226609341841701</c:v>
                </c:pt>
                <c:pt idx="23">
                  <c:v>50.676099332285702</c:v>
                </c:pt>
                <c:pt idx="24">
                  <c:v>51.152687650543498</c:v>
                </c:pt>
                <c:pt idx="25">
                  <c:v>50.5483105335895</c:v>
                </c:pt>
                <c:pt idx="26">
                  <c:v>52.035454789243502</c:v>
                </c:pt>
                <c:pt idx="27">
                  <c:v>51.881165835501001</c:v>
                </c:pt>
                <c:pt idx="28">
                  <c:v>52.402320847569101</c:v>
                </c:pt>
                <c:pt idx="29">
                  <c:v>52.949741982849503</c:v>
                </c:pt>
                <c:pt idx="30">
                  <c:v>53.292387685591898</c:v>
                </c:pt>
                <c:pt idx="31">
                  <c:v>51.508806858759598</c:v>
                </c:pt>
                <c:pt idx="32">
                  <c:v>50.447311100874401</c:v>
                </c:pt>
                <c:pt idx="33">
                  <c:v>50.6683976982182</c:v>
                </c:pt>
                <c:pt idx="34">
                  <c:v>52.324620102714</c:v>
                </c:pt>
                <c:pt idx="35">
                  <c:v>51.386019911247899</c:v>
                </c:pt>
                <c:pt idx="36">
                  <c:v>51.877280643424797</c:v>
                </c:pt>
                <c:pt idx="37">
                  <c:v>51.867609322735802</c:v>
                </c:pt>
                <c:pt idx="38">
                  <c:v>50.716024556848097</c:v>
                </c:pt>
                <c:pt idx="39">
                  <c:v>52.296615257277999</c:v>
                </c:pt>
                <c:pt idx="40">
                  <c:v>51.635271669263901</c:v>
                </c:pt>
                <c:pt idx="41">
                  <c:v>48.748403770058097</c:v>
                </c:pt>
                <c:pt idx="42">
                  <c:v>49.946831826623502</c:v>
                </c:pt>
                <c:pt idx="43">
                  <c:v>49.156295112554297</c:v>
                </c:pt>
                <c:pt idx="44">
                  <c:v>50.703624232871398</c:v>
                </c:pt>
                <c:pt idx="45">
                  <c:v>50.063189910946299</c:v>
                </c:pt>
                <c:pt idx="46">
                  <c:v>48.679350627074498</c:v>
                </c:pt>
                <c:pt idx="47">
                  <c:v>47.907936941669398</c:v>
                </c:pt>
                <c:pt idx="48">
                  <c:v>49.291133815556101</c:v>
                </c:pt>
                <c:pt idx="49">
                  <c:v>45.546988008272599</c:v>
                </c:pt>
                <c:pt idx="50">
                  <c:v>44.972126150823101</c:v>
                </c:pt>
                <c:pt idx="51">
                  <c:v>44.691431550330499</c:v>
                </c:pt>
                <c:pt idx="52">
                  <c:v>48.497292587470199</c:v>
                </c:pt>
                <c:pt idx="53">
                  <c:v>54.782290763493599</c:v>
                </c:pt>
                <c:pt idx="54">
                  <c:v>52.661737100180197</c:v>
                </c:pt>
                <c:pt idx="55">
                  <c:v>54.095178781256799</c:v>
                </c:pt>
                <c:pt idx="56">
                  <c:v>52.312358052825303</c:v>
                </c:pt>
                <c:pt idx="57">
                  <c:v>52.706526923929403</c:v>
                </c:pt>
                <c:pt idx="58">
                  <c:v>52.810210874230002</c:v>
                </c:pt>
                <c:pt idx="59">
                  <c:v>53.164543317294701</c:v>
                </c:pt>
                <c:pt idx="60">
                  <c:v>51.171328564886203</c:v>
                </c:pt>
                <c:pt idx="61">
                  <c:v>51.518268515439203</c:v>
                </c:pt>
                <c:pt idx="62">
                  <c:v>53.190703890392797</c:v>
                </c:pt>
                <c:pt idx="63">
                  <c:v>51.336171069531702</c:v>
                </c:pt>
                <c:pt idx="64">
                  <c:v>50.999344345421598</c:v>
                </c:pt>
                <c:pt idx="65">
                  <c:v>52.417188358279297</c:v>
                </c:pt>
                <c:pt idx="66">
                  <c:v>50.628889533261997</c:v>
                </c:pt>
                <c:pt idx="67">
                  <c:v>52.338741638301101</c:v>
                </c:pt>
                <c:pt idx="68">
                  <c:v>51.728294248438601</c:v>
                </c:pt>
                <c:pt idx="69">
                  <c:v>50.213831934179801</c:v>
                </c:pt>
                <c:pt idx="70">
                  <c:v>49.868041045021002</c:v>
                </c:pt>
                <c:pt idx="71">
                  <c:v>49.273270152645601</c:v>
                </c:pt>
                <c:pt idx="72">
                  <c:v>49.445033800158399</c:v>
                </c:pt>
                <c:pt idx="73">
                  <c:v>52.4038524484276</c:v>
                </c:pt>
                <c:pt idx="74">
                  <c:v>49.899982095249598</c:v>
                </c:pt>
                <c:pt idx="75">
                  <c:v>52.073370875000101</c:v>
                </c:pt>
                <c:pt idx="76">
                  <c:v>48.828763080420302</c:v>
                </c:pt>
                <c:pt idx="77">
                  <c:v>48.8623529709946</c:v>
                </c:pt>
                <c:pt idx="78">
                  <c:v>49.095995058967297</c:v>
                </c:pt>
                <c:pt idx="79">
                  <c:v>48.3262614889614</c:v>
                </c:pt>
                <c:pt idx="80">
                  <c:v>48.861127806337102</c:v>
                </c:pt>
                <c:pt idx="81">
                  <c:v>46.136134246748398</c:v>
                </c:pt>
                <c:pt idx="82">
                  <c:v>46.680887336838403</c:v>
                </c:pt>
                <c:pt idx="83">
                  <c:v>46.602271771110303</c:v>
                </c:pt>
                <c:pt idx="84">
                  <c:v>49.6023781542847</c:v>
                </c:pt>
                <c:pt idx="85">
                  <c:v>47.4289872783568</c:v>
                </c:pt>
                <c:pt idx="86">
                  <c:v>43.665848157771997</c:v>
                </c:pt>
                <c:pt idx="87">
                  <c:v>40.083121920331202</c:v>
                </c:pt>
                <c:pt idx="88">
                  <c:v>37.087688210229302</c:v>
                </c:pt>
                <c:pt idx="89">
                  <c:v>42.687954703250497</c:v>
                </c:pt>
                <c:pt idx="90">
                  <c:v>47.803098948569001</c:v>
                </c:pt>
                <c:pt idx="91">
                  <c:v>46.552668933050597</c:v>
                </c:pt>
                <c:pt idx="92">
                  <c:v>47.598255631964904</c:v>
                </c:pt>
                <c:pt idx="93">
                  <c:v>50.3648476461006</c:v>
                </c:pt>
                <c:pt idx="94">
                  <c:v>49.435510289895099</c:v>
                </c:pt>
                <c:pt idx="95">
                  <c:v>48.487997657249501</c:v>
                </c:pt>
                <c:pt idx="96">
                  <c:v>50.5692595977129</c:v>
                </c:pt>
                <c:pt idx="97">
                  <c:v>49.2248970790558</c:v>
                </c:pt>
                <c:pt idx="98">
                  <c:v>50.419554270653698</c:v>
                </c:pt>
                <c:pt idx="99">
                  <c:v>49.667647962742997</c:v>
                </c:pt>
                <c:pt idx="100">
                  <c:v>52.106784061981401</c:v>
                </c:pt>
                <c:pt idx="101">
                  <c:v>52.141138941696497</c:v>
                </c:pt>
                <c:pt idx="102">
                  <c:v>51.5076679084357</c:v>
                </c:pt>
                <c:pt idx="103">
                  <c:v>51.592970730138099</c:v>
                </c:pt>
                <c:pt idx="104">
                  <c:v>50.460859207320802</c:v>
                </c:pt>
                <c:pt idx="105">
                  <c:v>51.672823983746497</c:v>
                </c:pt>
                <c:pt idx="106">
                  <c:v>50.731494052345703</c:v>
                </c:pt>
                <c:pt idx="107">
                  <c:v>52.5035002373168</c:v>
                </c:pt>
                <c:pt idx="108">
                  <c:v>49.230385558218003</c:v>
                </c:pt>
                <c:pt idx="109">
                  <c:v>50.7008613865721</c:v>
                </c:pt>
                <c:pt idx="110">
                  <c:v>51.659255426839302</c:v>
                </c:pt>
                <c:pt idx="111">
                  <c:v>52.0032962528973</c:v>
                </c:pt>
                <c:pt idx="112">
                  <c:v>50.895506044448901</c:v>
                </c:pt>
                <c:pt idx="113">
                  <c:v>49.193285756431301</c:v>
                </c:pt>
                <c:pt idx="114">
                  <c:v>51.198425057217598</c:v>
                </c:pt>
                <c:pt idx="115">
                  <c:v>49.452084611375902</c:v>
                </c:pt>
                <c:pt idx="116">
                  <c:v>50.396302585370798</c:v>
                </c:pt>
                <c:pt idx="117">
                  <c:v>50.645930580566798</c:v>
                </c:pt>
                <c:pt idx="118">
                  <c:v>50.958717896481197</c:v>
                </c:pt>
                <c:pt idx="119">
                  <c:v>51.552737914560197</c:v>
                </c:pt>
                <c:pt idx="120">
                  <c:v>50.543466265986403</c:v>
                </c:pt>
                <c:pt idx="121">
                  <c:v>51.232738887733099</c:v>
                </c:pt>
                <c:pt idx="122">
                  <c:v>48.925860979858903</c:v>
                </c:pt>
                <c:pt idx="123">
                  <c:v>49.830992441721698</c:v>
                </c:pt>
                <c:pt idx="124">
                  <c:v>49.670534623671898</c:v>
                </c:pt>
                <c:pt idx="125">
                  <c:v>50.750128405838801</c:v>
                </c:pt>
                <c:pt idx="126">
                  <c:v>51.473574524196003</c:v>
                </c:pt>
                <c:pt idx="127">
                  <c:v>52.171204102312302</c:v>
                </c:pt>
                <c:pt idx="128">
                  <c:v>50.802858917472001</c:v>
                </c:pt>
                <c:pt idx="129">
                  <c:v>50.662926948839001</c:v>
                </c:pt>
                <c:pt idx="130">
                  <c:v>50.876021295326197</c:v>
                </c:pt>
                <c:pt idx="131">
                  <c:v>49.745571142504701</c:v>
                </c:pt>
                <c:pt idx="132">
                  <c:v>52.671783858932301</c:v>
                </c:pt>
                <c:pt idx="133">
                  <c:v>49.896786300396997</c:v>
                </c:pt>
                <c:pt idx="134">
                  <c:v>51.1727065304907</c:v>
                </c:pt>
                <c:pt idx="135">
                  <c:v>48.865668935921001</c:v>
                </c:pt>
                <c:pt idx="136">
                  <c:v>48.868427309256802</c:v>
                </c:pt>
                <c:pt idx="137">
                  <c:v>48.732563374383602</c:v>
                </c:pt>
                <c:pt idx="138">
                  <c:v>47.036307103478698</c:v>
                </c:pt>
                <c:pt idx="139">
                  <c:v>48.293152703951399</c:v>
                </c:pt>
                <c:pt idx="140">
                  <c:v>48.761352999324103</c:v>
                </c:pt>
                <c:pt idx="141">
                  <c:v>47.032990281918103</c:v>
                </c:pt>
                <c:pt idx="142">
                  <c:v>47.871639797034597</c:v>
                </c:pt>
                <c:pt idx="143">
                  <c:v>47.609752656317802</c:v>
                </c:pt>
                <c:pt idx="144">
                  <c:v>45.661505355943703</c:v>
                </c:pt>
                <c:pt idx="145">
                  <c:v>47.072204427516901</c:v>
                </c:pt>
                <c:pt idx="146">
                  <c:v>47.189220492771803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356-B811-FDED7BD7380F}"/>
            </c:ext>
          </c:extLst>
        </c:ser>
        <c:ser>
          <c:idx val="3"/>
          <c:order val="1"/>
          <c:tx>
            <c:strRef>
              <c:f>'Gráficas '!$AB$2</c:f>
              <c:strCache>
                <c:ptCount val="1"/>
                <c:pt idx="0">
                  <c:v>Tendencia-Ciclo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'!$AB$56:$AB$202</c:f>
              <c:numCache>
                <c:formatCode>0.000000</c:formatCode>
                <c:ptCount val="147"/>
                <c:pt idx="0">
                  <c:v>51.951277583939799</c:v>
                </c:pt>
                <c:pt idx="1">
                  <c:v>51.421725776742299</c:v>
                </c:pt>
                <c:pt idx="2">
                  <c:v>50.5691663853721</c:v>
                </c:pt>
                <c:pt idx="3">
                  <c:v>49.6717112207197</c:v>
                </c:pt>
                <c:pt idx="4">
                  <c:v>48.996344560846303</c:v>
                </c:pt>
                <c:pt idx="5">
                  <c:v>48.646216724888703</c:v>
                </c:pt>
                <c:pt idx="6">
                  <c:v>48.653508944440397</c:v>
                </c:pt>
                <c:pt idx="7">
                  <c:v>48.907672661330601</c:v>
                </c:pt>
                <c:pt idx="8">
                  <c:v>49.226493516692898</c:v>
                </c:pt>
                <c:pt idx="9">
                  <c:v>49.561125805735003</c:v>
                </c:pt>
                <c:pt idx="10">
                  <c:v>49.919170845083102</c:v>
                </c:pt>
                <c:pt idx="11">
                  <c:v>50.3425629782733</c:v>
                </c:pt>
                <c:pt idx="12">
                  <c:v>50.900269534071597</c:v>
                </c:pt>
                <c:pt idx="13">
                  <c:v>51.442023198572997</c:v>
                </c:pt>
                <c:pt idx="14">
                  <c:v>51.744029663057098</c:v>
                </c:pt>
                <c:pt idx="15">
                  <c:v>51.7325957690135</c:v>
                </c:pt>
                <c:pt idx="16">
                  <c:v>51.559546088930297</c:v>
                </c:pt>
                <c:pt idx="17">
                  <c:v>51.4866753873074</c:v>
                </c:pt>
                <c:pt idx="18">
                  <c:v>51.586486426084598</c:v>
                </c:pt>
                <c:pt idx="19">
                  <c:v>51.8374509486707</c:v>
                </c:pt>
                <c:pt idx="20">
                  <c:v>52.109619158995102</c:v>
                </c:pt>
                <c:pt idx="21">
                  <c:v>52.222331495962401</c:v>
                </c:pt>
                <c:pt idx="22">
                  <c:v>52.059343138615397</c:v>
                </c:pt>
                <c:pt idx="23">
                  <c:v>51.716479958282903</c:v>
                </c:pt>
                <c:pt idx="24">
                  <c:v>51.362648403060099</c:v>
                </c:pt>
                <c:pt idx="25">
                  <c:v>51.268749099163202</c:v>
                </c:pt>
                <c:pt idx="26">
                  <c:v>51.557285773964303</c:v>
                </c:pt>
                <c:pt idx="27">
                  <c:v>52.045150825826603</c:v>
                </c:pt>
                <c:pt idx="28">
                  <c:v>52.406423605650502</c:v>
                </c:pt>
                <c:pt idx="29">
                  <c:v>52.454034681411102</c:v>
                </c:pt>
                <c:pt idx="30">
                  <c:v>52.220352202540099</c:v>
                </c:pt>
                <c:pt idx="31">
                  <c:v>51.850715736244098</c:v>
                </c:pt>
                <c:pt idx="32">
                  <c:v>51.527998902231197</c:v>
                </c:pt>
                <c:pt idx="33">
                  <c:v>51.351994448999797</c:v>
                </c:pt>
                <c:pt idx="34">
                  <c:v>51.337740013018298</c:v>
                </c:pt>
                <c:pt idx="35">
                  <c:v>51.513069755944301</c:v>
                </c:pt>
                <c:pt idx="36">
                  <c:v>51.720424485849897</c:v>
                </c:pt>
                <c:pt idx="37">
                  <c:v>51.782322307143701</c:v>
                </c:pt>
                <c:pt idx="38">
                  <c:v>51.5734485773811</c:v>
                </c:pt>
                <c:pt idx="39">
                  <c:v>51.166991601037999</c:v>
                </c:pt>
                <c:pt idx="40">
                  <c:v>50.721471041487597</c:v>
                </c:pt>
                <c:pt idx="41">
                  <c:v>50.343871398446304</c:v>
                </c:pt>
                <c:pt idx="42">
                  <c:v>50.025989855680699</c:v>
                </c:pt>
                <c:pt idx="43">
                  <c:v>49.8394047758337</c:v>
                </c:pt>
                <c:pt idx="44">
                  <c:v>49.723712791085497</c:v>
                </c:pt>
                <c:pt idx="45">
                  <c:v>49.536266555174699</c:v>
                </c:pt>
                <c:pt idx="46">
                  <c:v>49.072184973793</c:v>
                </c:pt>
                <c:pt idx="47">
                  <c:v>48.232861107789503</c:v>
                </c:pt>
                <c:pt idx="48">
                  <c:v>47.256702174596498</c:v>
                </c:pt>
                <c:pt idx="49">
                  <c:v>46.440469781833301</c:v>
                </c:pt>
                <c:pt idx="50">
                  <c:v>45.973882022059101</c:v>
                </c:pt>
                <c:pt idx="51">
                  <c:v>45.899224810345501</c:v>
                </c:pt>
                <c:pt idx="52">
                  <c:v>46.066875571355503</c:v>
                </c:pt>
                <c:pt idx="53">
                  <c:v>53.226573037708199</c:v>
                </c:pt>
                <c:pt idx="54">
                  <c:v>53.437560677473599</c:v>
                </c:pt>
                <c:pt idx="55">
                  <c:v>53.442991317674</c:v>
                </c:pt>
                <c:pt idx="56">
                  <c:v>53.164576175736599</c:v>
                </c:pt>
                <c:pt idx="57">
                  <c:v>52.816038662897498</c:v>
                </c:pt>
                <c:pt idx="58">
                  <c:v>52.547007071645503</c:v>
                </c:pt>
                <c:pt idx="59">
                  <c:v>52.354697586032998</c:v>
                </c:pt>
                <c:pt idx="60">
                  <c:v>52.188789576657499</c:v>
                </c:pt>
                <c:pt idx="61">
                  <c:v>52.005669584164202</c:v>
                </c:pt>
                <c:pt idx="62">
                  <c:v>51.844416718448898</c:v>
                </c:pt>
                <c:pt idx="63">
                  <c:v>51.733685046761501</c:v>
                </c:pt>
                <c:pt idx="64">
                  <c:v>51.713869001075999</c:v>
                </c:pt>
                <c:pt idx="65">
                  <c:v>51.716797926486997</c:v>
                </c:pt>
                <c:pt idx="66">
                  <c:v>51.639805998117701</c:v>
                </c:pt>
                <c:pt idx="67">
                  <c:v>51.361833323448501</c:v>
                </c:pt>
                <c:pt idx="68">
                  <c:v>50.981921342115101</c:v>
                </c:pt>
                <c:pt idx="69">
                  <c:v>50.544834267576597</c:v>
                </c:pt>
                <c:pt idx="70">
                  <c:v>50.220090068302099</c:v>
                </c:pt>
                <c:pt idx="71">
                  <c:v>50.161034482490301</c:v>
                </c:pt>
                <c:pt idx="72">
                  <c:v>50.313711493138001</c:v>
                </c:pt>
                <c:pt idx="73">
                  <c:v>50.513927004329098</c:v>
                </c:pt>
                <c:pt idx="74">
                  <c:v>50.588428113717001</c:v>
                </c:pt>
                <c:pt idx="75">
                  <c:v>50.422321631774402</c:v>
                </c:pt>
                <c:pt idx="76">
                  <c:v>50.013952392869101</c:v>
                </c:pt>
                <c:pt idx="77">
                  <c:v>49.447604504409398</c:v>
                </c:pt>
                <c:pt idx="78">
                  <c:v>48.815567430199401</c:v>
                </c:pt>
                <c:pt idx="79">
                  <c:v>48.213620415549101</c:v>
                </c:pt>
                <c:pt idx="80">
                  <c:v>47.698481329584098</c:v>
                </c:pt>
                <c:pt idx="81">
                  <c:v>47.2767256142496</c:v>
                </c:pt>
                <c:pt idx="82">
                  <c:v>47.004372054911599</c:v>
                </c:pt>
                <c:pt idx="83">
                  <c:v>46.8352363188054</c:v>
                </c:pt>
                <c:pt idx="84">
                  <c:v>46.787859006513798</c:v>
                </c:pt>
                <c:pt idx="85">
                  <c:v>46.824086681337903</c:v>
                </c:pt>
                <c:pt idx="86">
                  <c:v>46.8646637857115</c:v>
                </c:pt>
                <c:pt idx="87">
                  <c:v>46.823390754192999</c:v>
                </c:pt>
                <c:pt idx="88">
                  <c:v>46.7651627777364</c:v>
                </c:pt>
                <c:pt idx="89">
                  <c:v>46.885976213419099</c:v>
                </c:pt>
                <c:pt idx="90">
                  <c:v>47.195473160434901</c:v>
                </c:pt>
                <c:pt idx="91">
                  <c:v>47.6827507125086</c:v>
                </c:pt>
                <c:pt idx="92">
                  <c:v>48.2357243915027</c:v>
                </c:pt>
                <c:pt idx="93">
                  <c:v>48.771170019830102</c:v>
                </c:pt>
                <c:pt idx="94">
                  <c:v>49.188696197091502</c:v>
                </c:pt>
                <c:pt idx="95">
                  <c:v>49.4665022554491</c:v>
                </c:pt>
                <c:pt idx="96">
                  <c:v>49.6769471535994</c:v>
                </c:pt>
                <c:pt idx="97">
                  <c:v>49.915894054416199</c:v>
                </c:pt>
                <c:pt idx="98">
                  <c:v>50.281888066413899</c:v>
                </c:pt>
                <c:pt idx="99">
                  <c:v>50.762478553643398</c:v>
                </c:pt>
                <c:pt idx="100">
                  <c:v>51.223277848180302</c:v>
                </c:pt>
                <c:pt idx="101">
                  <c:v>51.476696586872599</c:v>
                </c:pt>
                <c:pt idx="102">
                  <c:v>51.576759949669203</c:v>
                </c:pt>
                <c:pt idx="103">
                  <c:v>51.5527776398851</c:v>
                </c:pt>
                <c:pt idx="104">
                  <c:v>51.394260461811498</c:v>
                </c:pt>
                <c:pt idx="105">
                  <c:v>51.196858478744701</c:v>
                </c:pt>
                <c:pt idx="106">
                  <c:v>51.058170283290202</c:v>
                </c:pt>
                <c:pt idx="107">
                  <c:v>51.070510671978298</c:v>
                </c:pt>
                <c:pt idx="108">
                  <c:v>51.112513358929803</c:v>
                </c:pt>
                <c:pt idx="109">
                  <c:v>51.144987365694597</c:v>
                </c:pt>
                <c:pt idx="110">
                  <c:v>51.115936388634999</c:v>
                </c:pt>
                <c:pt idx="111">
                  <c:v>50.989688583543099</c:v>
                </c:pt>
                <c:pt idx="112">
                  <c:v>50.782098290929198</c:v>
                </c:pt>
                <c:pt idx="113">
                  <c:v>50.509833328539997</c:v>
                </c:pt>
                <c:pt idx="114">
                  <c:v>50.295395295959203</c:v>
                </c:pt>
                <c:pt idx="115">
                  <c:v>50.209230625987601</c:v>
                </c:pt>
                <c:pt idx="116">
                  <c:v>50.381380941040298</c:v>
                </c:pt>
                <c:pt idx="117">
                  <c:v>50.677121841486198</c:v>
                </c:pt>
                <c:pt idx="118">
                  <c:v>50.900968414105897</c:v>
                </c:pt>
                <c:pt idx="119">
                  <c:v>50.904043008977801</c:v>
                </c:pt>
                <c:pt idx="120">
                  <c:v>50.684382291031</c:v>
                </c:pt>
                <c:pt idx="121">
                  <c:v>50.343785446839902</c:v>
                </c:pt>
                <c:pt idx="122">
                  <c:v>50.050795599616599</c:v>
                </c:pt>
                <c:pt idx="123">
                  <c:v>50.008462161975302</c:v>
                </c:pt>
                <c:pt idx="124">
                  <c:v>50.230016040845499</c:v>
                </c:pt>
                <c:pt idx="125">
                  <c:v>50.637894044771102</c:v>
                </c:pt>
                <c:pt idx="126">
                  <c:v>51.009509477096003</c:v>
                </c:pt>
                <c:pt idx="127">
                  <c:v>51.211243238385897</c:v>
                </c:pt>
                <c:pt idx="128">
                  <c:v>51.184560800411496</c:v>
                </c:pt>
                <c:pt idx="129">
                  <c:v>51.017150753249901</c:v>
                </c:pt>
                <c:pt idx="130">
                  <c:v>50.8549112324053</c:v>
                </c:pt>
                <c:pt idx="131">
                  <c:v>50.723522909124</c:v>
                </c:pt>
                <c:pt idx="132">
                  <c:v>50.628650778951098</c:v>
                </c:pt>
                <c:pt idx="133">
                  <c:v>50.440917096104698</c:v>
                </c:pt>
                <c:pt idx="134">
                  <c:v>50.051711811057103</c:v>
                </c:pt>
                <c:pt idx="135">
                  <c:v>49.512612996539502</c:v>
                </c:pt>
                <c:pt idx="136">
                  <c:v>48.945107184760097</c:v>
                </c:pt>
                <c:pt idx="137">
                  <c:v>48.455485949369297</c:v>
                </c:pt>
                <c:pt idx="138">
                  <c:v>48.147324796796902</c:v>
                </c:pt>
                <c:pt idx="139">
                  <c:v>47.992358278289501</c:v>
                </c:pt>
                <c:pt idx="140">
                  <c:v>47.855861826523999</c:v>
                </c:pt>
                <c:pt idx="141">
                  <c:v>47.6819738826619</c:v>
                </c:pt>
                <c:pt idx="142">
                  <c:v>47.4317265775801</c:v>
                </c:pt>
                <c:pt idx="143">
                  <c:v>47.188064224916999</c:v>
                </c:pt>
                <c:pt idx="144">
                  <c:v>47.020004362091598</c:v>
                </c:pt>
                <c:pt idx="145">
                  <c:v>46.985527470722303</c:v>
                </c:pt>
                <c:pt idx="146">
                  <c:v>47.0828986195312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8-4356-B811-FDED7BD7380F}"/>
            </c:ext>
          </c:extLst>
        </c:ser>
        <c:ser>
          <c:idx val="0"/>
          <c:order val="2"/>
          <c:tx>
            <c:v>Umbral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'!$X$55:$X$202</c:f>
              <c:numCache>
                <c:formatCode>General</c:formatCode>
                <c:ptCount val="14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8-4356-B811-FDED7BD7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5397968"/>
        <c:axId val="1250238928"/>
      </c:lineChart>
      <c:dateAx>
        <c:axId val="1425397968"/>
        <c:scaling>
          <c:orientation val="minMax"/>
          <c:max val="45717"/>
          <c:min val="42064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MX"/>
          </a:p>
        </c:txPr>
        <c:crossAx val="1250238928"/>
        <c:crosses val="autoZero"/>
        <c:auto val="0"/>
        <c:lblOffset val="200"/>
        <c:baseTimeUnit val="months"/>
        <c:majorUnit val="1"/>
        <c:majorTimeUnit val="years"/>
        <c:minorUnit val="12"/>
      </c:dateAx>
      <c:valAx>
        <c:axId val="1250238928"/>
        <c:scaling>
          <c:orientation val="minMax"/>
          <c:max val="56"/>
          <c:min val="36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00"/>
            </a:pPr>
            <a:endParaRPr lang="es-MX"/>
          </a:p>
        </c:txPr>
        <c:crossAx val="1425397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13938144777386E-2"/>
          <c:y val="3.2826901422483394E-2"/>
          <c:w val="0.92810922616246527"/>
          <c:h val="0.80866429249762584"/>
        </c:manualLayout>
      </c:layout>
      <c:lineChart>
        <c:grouping val="standard"/>
        <c:varyColors val="0"/>
        <c:ser>
          <c:idx val="0"/>
          <c:order val="0"/>
          <c:tx>
            <c:strRef>
              <c:f>'Gráficas '!$AC$2</c:f>
              <c:strCache>
                <c:ptCount val="1"/>
                <c:pt idx="0">
                  <c:v>Índice No Manufacturero Ponderado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'!$AC$56:$AC$202</c:f>
              <c:numCache>
                <c:formatCode>0.000000</c:formatCode>
                <c:ptCount val="147"/>
                <c:pt idx="0">
                  <c:v>52.8289113449433</c:v>
                </c:pt>
                <c:pt idx="1">
                  <c:v>51.638439488655202</c:v>
                </c:pt>
                <c:pt idx="2">
                  <c:v>51.747905205420302</c:v>
                </c:pt>
                <c:pt idx="3">
                  <c:v>51.893241822478601</c:v>
                </c:pt>
                <c:pt idx="4">
                  <c:v>50.681034997093597</c:v>
                </c:pt>
                <c:pt idx="5">
                  <c:v>51.743011877649003</c:v>
                </c:pt>
                <c:pt idx="6">
                  <c:v>51.613843668948498</c:v>
                </c:pt>
                <c:pt idx="7">
                  <c:v>50.0356118827712</c:v>
                </c:pt>
                <c:pt idx="8">
                  <c:v>49.788255882806901</c:v>
                </c:pt>
                <c:pt idx="9">
                  <c:v>50.266986282053402</c:v>
                </c:pt>
                <c:pt idx="10">
                  <c:v>50.798347008195798</c:v>
                </c:pt>
                <c:pt idx="11">
                  <c:v>53.539688376055501</c:v>
                </c:pt>
                <c:pt idx="12">
                  <c:v>52.573467524314403</c:v>
                </c:pt>
                <c:pt idx="13">
                  <c:v>52.328008431434597</c:v>
                </c:pt>
                <c:pt idx="14">
                  <c:v>51.793002333270898</c:v>
                </c:pt>
                <c:pt idx="15">
                  <c:v>50.648529449416301</c:v>
                </c:pt>
                <c:pt idx="16">
                  <c:v>50.530624728511398</c:v>
                </c:pt>
                <c:pt idx="17">
                  <c:v>50.123011914595999</c:v>
                </c:pt>
                <c:pt idx="18">
                  <c:v>50.425638470922301</c:v>
                </c:pt>
                <c:pt idx="19">
                  <c:v>52.8287933079392</c:v>
                </c:pt>
                <c:pt idx="20">
                  <c:v>51.735595631079399</c:v>
                </c:pt>
                <c:pt idx="21">
                  <c:v>51.328421345459901</c:v>
                </c:pt>
                <c:pt idx="22">
                  <c:v>51.2980236078578</c:v>
                </c:pt>
                <c:pt idx="23">
                  <c:v>50.564957959444797</c:v>
                </c:pt>
                <c:pt idx="24">
                  <c:v>49.713010950242101</c:v>
                </c:pt>
                <c:pt idx="25">
                  <c:v>50.565795968624499</c:v>
                </c:pt>
                <c:pt idx="26">
                  <c:v>49.719913067248001</c:v>
                </c:pt>
                <c:pt idx="27">
                  <c:v>51.051892038829003</c:v>
                </c:pt>
                <c:pt idx="28">
                  <c:v>50.983684651898997</c:v>
                </c:pt>
                <c:pt idx="29">
                  <c:v>51.144504636367898</c:v>
                </c:pt>
                <c:pt idx="30">
                  <c:v>50.004807849207801</c:v>
                </c:pt>
                <c:pt idx="31">
                  <c:v>49.069320352932301</c:v>
                </c:pt>
                <c:pt idx="32">
                  <c:v>49.512163088876598</c:v>
                </c:pt>
                <c:pt idx="33">
                  <c:v>52.685510390446098</c:v>
                </c:pt>
                <c:pt idx="34">
                  <c:v>51.4335564639143</c:v>
                </c:pt>
                <c:pt idx="35">
                  <c:v>49.5187074300257</c:v>
                </c:pt>
                <c:pt idx="36">
                  <c:v>51.484828229164698</c:v>
                </c:pt>
                <c:pt idx="37">
                  <c:v>50.929878471411698</c:v>
                </c:pt>
                <c:pt idx="38">
                  <c:v>50.660499481297698</c:v>
                </c:pt>
                <c:pt idx="39">
                  <c:v>50.758749446629402</c:v>
                </c:pt>
                <c:pt idx="40">
                  <c:v>51.149539620726202</c:v>
                </c:pt>
                <c:pt idx="41">
                  <c:v>46.923210389282303</c:v>
                </c:pt>
                <c:pt idx="42">
                  <c:v>51.725589624124197</c:v>
                </c:pt>
                <c:pt idx="43">
                  <c:v>51.235516736207302</c:v>
                </c:pt>
                <c:pt idx="44">
                  <c:v>50.962617716480999</c:v>
                </c:pt>
                <c:pt idx="45">
                  <c:v>50.494885476386202</c:v>
                </c:pt>
                <c:pt idx="46">
                  <c:v>49.168512965000403</c:v>
                </c:pt>
                <c:pt idx="47">
                  <c:v>49.009051599104303</c:v>
                </c:pt>
                <c:pt idx="48">
                  <c:v>47.377942074320202</c:v>
                </c:pt>
                <c:pt idx="49">
                  <c:v>46.472897070585901</c:v>
                </c:pt>
                <c:pt idx="50">
                  <c:v>47.5848198094235</c:v>
                </c:pt>
                <c:pt idx="51">
                  <c:v>48.121098480148603</c:v>
                </c:pt>
                <c:pt idx="52">
                  <c:v>52.961006831915498</c:v>
                </c:pt>
                <c:pt idx="53">
                  <c:v>54.2265572343793</c:v>
                </c:pt>
                <c:pt idx="54">
                  <c:v>54.392476262578597</c:v>
                </c:pt>
                <c:pt idx="55">
                  <c:v>53.968137620120302</c:v>
                </c:pt>
                <c:pt idx="56">
                  <c:v>52.190196033996102</c:v>
                </c:pt>
                <c:pt idx="57">
                  <c:v>52.292814038958603</c:v>
                </c:pt>
                <c:pt idx="58">
                  <c:v>52.633584247299503</c:v>
                </c:pt>
                <c:pt idx="59">
                  <c:v>52.381875015711401</c:v>
                </c:pt>
                <c:pt idx="60">
                  <c:v>52.240427232464803</c:v>
                </c:pt>
                <c:pt idx="61">
                  <c:v>52.925111544882</c:v>
                </c:pt>
                <c:pt idx="62">
                  <c:v>52.2259222101383</c:v>
                </c:pt>
                <c:pt idx="63">
                  <c:v>50.935903603191498</c:v>
                </c:pt>
                <c:pt idx="64">
                  <c:v>51.852003900012598</c:v>
                </c:pt>
                <c:pt idx="65">
                  <c:v>51.014946422194598</c:v>
                </c:pt>
                <c:pt idx="66">
                  <c:v>51.160293265974303</c:v>
                </c:pt>
                <c:pt idx="67">
                  <c:v>50.708753023256897</c:v>
                </c:pt>
                <c:pt idx="68">
                  <c:v>51.533522821838801</c:v>
                </c:pt>
                <c:pt idx="69">
                  <c:v>50.600181257499898</c:v>
                </c:pt>
                <c:pt idx="70">
                  <c:v>49.390043243178702</c:v>
                </c:pt>
                <c:pt idx="71">
                  <c:v>50.152192675178597</c:v>
                </c:pt>
                <c:pt idx="72">
                  <c:v>49.7658779997872</c:v>
                </c:pt>
                <c:pt idx="73">
                  <c:v>50.386148795396601</c:v>
                </c:pt>
                <c:pt idx="74">
                  <c:v>50.088449460744499</c:v>
                </c:pt>
                <c:pt idx="75">
                  <c:v>50.375322861612503</c:v>
                </c:pt>
                <c:pt idx="76">
                  <c:v>48.420525398395299</c:v>
                </c:pt>
                <c:pt idx="77">
                  <c:v>47.916575304612799</c:v>
                </c:pt>
                <c:pt idx="78">
                  <c:v>47.672455477877101</c:v>
                </c:pt>
                <c:pt idx="79">
                  <c:v>49.365353838562797</c:v>
                </c:pt>
                <c:pt idx="80">
                  <c:v>48.726094636757701</c:v>
                </c:pt>
                <c:pt idx="81">
                  <c:v>48.893868904753397</c:v>
                </c:pt>
                <c:pt idx="82">
                  <c:v>49.098500664302797</c:v>
                </c:pt>
                <c:pt idx="83">
                  <c:v>48.487005211969603</c:v>
                </c:pt>
                <c:pt idx="84">
                  <c:v>50.250142321983098</c:v>
                </c:pt>
                <c:pt idx="85">
                  <c:v>49.562845140623502</c:v>
                </c:pt>
                <c:pt idx="86">
                  <c:v>37.792277759931899</c:v>
                </c:pt>
                <c:pt idx="87">
                  <c:v>34.026121513923101</c:v>
                </c:pt>
                <c:pt idx="88">
                  <c:v>37.214240634555097</c:v>
                </c:pt>
                <c:pt idx="89">
                  <c:v>42.406555553304599</c:v>
                </c:pt>
                <c:pt idx="90">
                  <c:v>47.050142045413097</c:v>
                </c:pt>
                <c:pt idx="91">
                  <c:v>47.968680658090499</c:v>
                </c:pt>
                <c:pt idx="92">
                  <c:v>50.166701370626797</c:v>
                </c:pt>
                <c:pt idx="93">
                  <c:v>48.5914439378056</c:v>
                </c:pt>
                <c:pt idx="94">
                  <c:v>49.8440743192578</c:v>
                </c:pt>
                <c:pt idx="95">
                  <c:v>48.773616540722699</c:v>
                </c:pt>
                <c:pt idx="96">
                  <c:v>48.814114867212197</c:v>
                </c:pt>
                <c:pt idx="97">
                  <c:v>49.858423823192098</c:v>
                </c:pt>
                <c:pt idx="98">
                  <c:v>49.687975310684301</c:v>
                </c:pt>
                <c:pt idx="99">
                  <c:v>51.607825705574498</c:v>
                </c:pt>
                <c:pt idx="100">
                  <c:v>53.470177562155797</c:v>
                </c:pt>
                <c:pt idx="101">
                  <c:v>53.631999318713</c:v>
                </c:pt>
                <c:pt idx="102">
                  <c:v>52.908509368386703</c:v>
                </c:pt>
                <c:pt idx="103">
                  <c:v>51.193301078920101</c:v>
                </c:pt>
                <c:pt idx="104">
                  <c:v>51.513658864865903</c:v>
                </c:pt>
                <c:pt idx="105">
                  <c:v>52.6723461617052</c:v>
                </c:pt>
                <c:pt idx="106">
                  <c:v>50.6192380742023</c:v>
                </c:pt>
                <c:pt idx="107">
                  <c:v>52.329321688612502</c:v>
                </c:pt>
                <c:pt idx="108">
                  <c:v>48.919479715603103</c:v>
                </c:pt>
                <c:pt idx="109">
                  <c:v>51.188622136695699</c:v>
                </c:pt>
                <c:pt idx="110">
                  <c:v>52.605097828570202</c:v>
                </c:pt>
                <c:pt idx="111">
                  <c:v>52.441802670802801</c:v>
                </c:pt>
                <c:pt idx="112">
                  <c:v>52.288992181421399</c:v>
                </c:pt>
                <c:pt idx="113">
                  <c:v>51.7850316271075</c:v>
                </c:pt>
                <c:pt idx="114">
                  <c:v>52.512768354351699</c:v>
                </c:pt>
                <c:pt idx="115">
                  <c:v>52.391325625874302</c:v>
                </c:pt>
                <c:pt idx="116">
                  <c:v>51.591896791946603</c:v>
                </c:pt>
                <c:pt idx="117">
                  <c:v>51.948145629610202</c:v>
                </c:pt>
                <c:pt idx="118">
                  <c:v>53.056365882331797</c:v>
                </c:pt>
                <c:pt idx="119">
                  <c:v>53.152907671391397</c:v>
                </c:pt>
                <c:pt idx="120">
                  <c:v>52.2166681231026</c:v>
                </c:pt>
                <c:pt idx="121">
                  <c:v>52.115200311315803</c:v>
                </c:pt>
                <c:pt idx="122">
                  <c:v>53.107097412204297</c:v>
                </c:pt>
                <c:pt idx="123">
                  <c:v>52.258148127802698</c:v>
                </c:pt>
                <c:pt idx="124">
                  <c:v>51.416284567757899</c:v>
                </c:pt>
                <c:pt idx="125">
                  <c:v>51.636291976994301</c:v>
                </c:pt>
                <c:pt idx="126">
                  <c:v>52.274858409425903</c:v>
                </c:pt>
                <c:pt idx="127">
                  <c:v>52.753399424538401</c:v>
                </c:pt>
                <c:pt idx="128">
                  <c:v>53.287791476402703</c:v>
                </c:pt>
                <c:pt idx="129">
                  <c:v>52.996256195677098</c:v>
                </c:pt>
                <c:pt idx="130">
                  <c:v>52.306601207997097</c:v>
                </c:pt>
                <c:pt idx="131">
                  <c:v>51.982716238688496</c:v>
                </c:pt>
                <c:pt idx="132">
                  <c:v>51.690857395155597</c:v>
                </c:pt>
                <c:pt idx="133">
                  <c:v>52.060068657960997</c:v>
                </c:pt>
                <c:pt idx="134">
                  <c:v>51.692211321689001</c:v>
                </c:pt>
                <c:pt idx="135">
                  <c:v>50.453178661654299</c:v>
                </c:pt>
                <c:pt idx="136">
                  <c:v>50.437882022550198</c:v>
                </c:pt>
                <c:pt idx="137">
                  <c:v>51.059332421641898</c:v>
                </c:pt>
                <c:pt idx="138">
                  <c:v>50.8153448965409</c:v>
                </c:pt>
                <c:pt idx="139">
                  <c:v>50.3016752387216</c:v>
                </c:pt>
                <c:pt idx="140">
                  <c:v>49.522681227266297</c:v>
                </c:pt>
                <c:pt idx="141">
                  <c:v>49.130963478017399</c:v>
                </c:pt>
                <c:pt idx="142">
                  <c:v>50.415053766589601</c:v>
                </c:pt>
                <c:pt idx="143">
                  <c:v>49.618350735928601</c:v>
                </c:pt>
                <c:pt idx="144">
                  <c:v>49.085982540050601</c:v>
                </c:pt>
                <c:pt idx="145">
                  <c:v>49.590075083744601</c:v>
                </c:pt>
                <c:pt idx="146">
                  <c:v>48.625278464231997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B-458E-A244-8DF2DF2920D0}"/>
            </c:ext>
          </c:extLst>
        </c:ser>
        <c:ser>
          <c:idx val="1"/>
          <c:order val="1"/>
          <c:tx>
            <c:strRef>
              <c:f>'Gráficas '!$AD$2</c:f>
              <c:strCache>
                <c:ptCount val="1"/>
                <c:pt idx="0">
                  <c:v>Tendencia-Ciclo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'!$AD$56:$AD$202</c:f>
              <c:numCache>
                <c:formatCode>0.000000</c:formatCode>
                <c:ptCount val="147"/>
                <c:pt idx="0">
                  <c:v>52.508208831037003</c:v>
                </c:pt>
                <c:pt idx="1">
                  <c:v>52.094050892681302</c:v>
                </c:pt>
                <c:pt idx="2">
                  <c:v>51.815994640780403</c:v>
                </c:pt>
                <c:pt idx="3">
                  <c:v>51.613147076645099</c:v>
                </c:pt>
                <c:pt idx="4">
                  <c:v>51.386695456054802</c:v>
                </c:pt>
                <c:pt idx="5">
                  <c:v>51.0867538416503</c:v>
                </c:pt>
                <c:pt idx="6">
                  <c:v>50.7611475980043</c:v>
                </c:pt>
                <c:pt idx="7">
                  <c:v>50.5049841115259</c:v>
                </c:pt>
                <c:pt idx="8">
                  <c:v>50.457168964616997</c:v>
                </c:pt>
                <c:pt idx="9">
                  <c:v>50.710449478909801</c:v>
                </c:pt>
                <c:pt idx="10">
                  <c:v>51.184169557502798</c:v>
                </c:pt>
                <c:pt idx="11">
                  <c:v>51.698065582889498</c:v>
                </c:pt>
                <c:pt idx="12">
                  <c:v>52.037249929288897</c:v>
                </c:pt>
                <c:pt idx="13">
                  <c:v>51.992880871060997</c:v>
                </c:pt>
                <c:pt idx="14">
                  <c:v>51.603212831865697</c:v>
                </c:pt>
                <c:pt idx="15">
                  <c:v>51.109837311236397</c:v>
                </c:pt>
                <c:pt idx="16">
                  <c:v>50.7521544869549</c:v>
                </c:pt>
                <c:pt idx="17">
                  <c:v>50.677590871641002</c:v>
                </c:pt>
                <c:pt idx="18">
                  <c:v>50.877903104010997</c:v>
                </c:pt>
                <c:pt idx="19">
                  <c:v>51.159004188392501</c:v>
                </c:pt>
                <c:pt idx="20">
                  <c:v>51.348105678272098</c:v>
                </c:pt>
                <c:pt idx="21">
                  <c:v>51.3039816268655</c:v>
                </c:pt>
                <c:pt idx="22">
                  <c:v>51.031419054903701</c:v>
                </c:pt>
                <c:pt idx="23">
                  <c:v>50.6629778650641</c:v>
                </c:pt>
                <c:pt idx="24">
                  <c:v>50.385736246913901</c:v>
                </c:pt>
                <c:pt idx="25">
                  <c:v>50.3343932890715</c:v>
                </c:pt>
                <c:pt idx="26">
                  <c:v>50.458884977723102</c:v>
                </c:pt>
                <c:pt idx="27">
                  <c:v>50.583479677895802</c:v>
                </c:pt>
                <c:pt idx="28">
                  <c:v>50.5664990720663</c:v>
                </c:pt>
                <c:pt idx="29">
                  <c:v>50.406288540296501</c:v>
                </c:pt>
                <c:pt idx="30">
                  <c:v>50.160052048225403</c:v>
                </c:pt>
                <c:pt idx="31">
                  <c:v>49.976380465618803</c:v>
                </c:pt>
                <c:pt idx="32">
                  <c:v>49.981271391526498</c:v>
                </c:pt>
                <c:pt idx="33">
                  <c:v>50.183815933988498</c:v>
                </c:pt>
                <c:pt idx="34">
                  <c:v>50.508813987654598</c:v>
                </c:pt>
                <c:pt idx="35">
                  <c:v>50.799001646685298</c:v>
                </c:pt>
                <c:pt idx="36">
                  <c:v>50.948129029560597</c:v>
                </c:pt>
                <c:pt idx="37">
                  <c:v>50.961847509918996</c:v>
                </c:pt>
                <c:pt idx="38">
                  <c:v>50.948017175806598</c:v>
                </c:pt>
                <c:pt idx="39">
                  <c:v>51.0008934901564</c:v>
                </c:pt>
                <c:pt idx="40">
                  <c:v>51.139282273980903</c:v>
                </c:pt>
                <c:pt idx="41">
                  <c:v>51.281102825950299</c:v>
                </c:pt>
                <c:pt idx="42">
                  <c:v>51.336048812518001</c:v>
                </c:pt>
                <c:pt idx="43">
                  <c:v>51.236403295794098</c:v>
                </c:pt>
                <c:pt idx="44">
                  <c:v>50.853230186640801</c:v>
                </c:pt>
                <c:pt idx="45">
                  <c:v>50.181174648892302</c:v>
                </c:pt>
                <c:pt idx="46">
                  <c:v>49.347528411248199</c:v>
                </c:pt>
                <c:pt idx="47">
                  <c:v>48.505639545807398</c:v>
                </c:pt>
                <c:pt idx="48">
                  <c:v>47.8222591772941</c:v>
                </c:pt>
                <c:pt idx="49">
                  <c:v>47.439751404034702</c:v>
                </c:pt>
                <c:pt idx="50">
                  <c:v>47.426838516324999</c:v>
                </c:pt>
                <c:pt idx="51">
                  <c:v>47.702923809246599</c:v>
                </c:pt>
                <c:pt idx="52">
                  <c:v>53.5533460017854</c:v>
                </c:pt>
                <c:pt idx="53">
                  <c:v>53.767793280098303</c:v>
                </c:pt>
                <c:pt idx="54">
                  <c:v>53.736884617327703</c:v>
                </c:pt>
                <c:pt idx="55">
                  <c:v>53.447353433864997</c:v>
                </c:pt>
                <c:pt idx="56">
                  <c:v>53.0506445356584</c:v>
                </c:pt>
                <c:pt idx="57">
                  <c:v>52.721711258490899</c:v>
                </c:pt>
                <c:pt idx="58">
                  <c:v>52.501524100265399</c:v>
                </c:pt>
                <c:pt idx="59">
                  <c:v>52.399163602915799</c:v>
                </c:pt>
                <c:pt idx="60">
                  <c:v>52.356554458167103</c:v>
                </c:pt>
                <c:pt idx="61">
                  <c:v>52.2583078313098</c:v>
                </c:pt>
                <c:pt idx="62">
                  <c:v>52.0317278819753</c:v>
                </c:pt>
                <c:pt idx="63">
                  <c:v>51.7299418767387</c:v>
                </c:pt>
                <c:pt idx="64">
                  <c:v>51.4774465869436</c:v>
                </c:pt>
                <c:pt idx="65">
                  <c:v>51.283389871120299</c:v>
                </c:pt>
                <c:pt idx="66">
                  <c:v>51.122902170749398</c:v>
                </c:pt>
                <c:pt idx="67">
                  <c:v>50.9472970267812</c:v>
                </c:pt>
                <c:pt idx="68">
                  <c:v>50.724599427248599</c:v>
                </c:pt>
                <c:pt idx="69">
                  <c:v>50.450114127552503</c:v>
                </c:pt>
                <c:pt idx="70">
                  <c:v>50.2340075911752</c:v>
                </c:pt>
                <c:pt idx="71">
                  <c:v>50.139540726162203</c:v>
                </c:pt>
                <c:pt idx="72">
                  <c:v>50.107113381951102</c:v>
                </c:pt>
                <c:pt idx="73">
                  <c:v>50.0165083761541</c:v>
                </c:pt>
                <c:pt idx="74">
                  <c:v>49.786655946667402</c:v>
                </c:pt>
                <c:pt idx="75">
                  <c:v>49.414926257045501</c:v>
                </c:pt>
                <c:pt idx="76">
                  <c:v>48.9643338197098</c:v>
                </c:pt>
                <c:pt idx="77">
                  <c:v>48.604564634130099</c:v>
                </c:pt>
                <c:pt idx="78">
                  <c:v>48.4214359521443</c:v>
                </c:pt>
                <c:pt idx="79">
                  <c:v>48.434792878863803</c:v>
                </c:pt>
                <c:pt idx="80">
                  <c:v>48.631818511064097</c:v>
                </c:pt>
                <c:pt idx="81">
                  <c:v>48.915483327986898</c:v>
                </c:pt>
                <c:pt idx="82">
                  <c:v>49.165304740764199</c:v>
                </c:pt>
                <c:pt idx="83">
                  <c:v>49.303360620528203</c:v>
                </c:pt>
                <c:pt idx="84">
                  <c:v>49.344014752354902</c:v>
                </c:pt>
                <c:pt idx="85">
                  <c:v>49.249982251764699</c:v>
                </c:pt>
                <c:pt idx="86">
                  <c:v>48.972563111101998</c:v>
                </c:pt>
                <c:pt idx="87">
                  <c:v>48.556580495956503</c:v>
                </c:pt>
                <c:pt idx="88">
                  <c:v>48.139958695548302</c:v>
                </c:pt>
                <c:pt idx="89">
                  <c:v>47.893217756983503</c:v>
                </c:pt>
                <c:pt idx="90">
                  <c:v>47.915562534461898</c:v>
                </c:pt>
                <c:pt idx="91">
                  <c:v>48.161275074594798</c:v>
                </c:pt>
                <c:pt idx="92">
                  <c:v>48.490602705496499</c:v>
                </c:pt>
                <c:pt idx="93">
                  <c:v>48.7813769883155</c:v>
                </c:pt>
                <c:pt idx="94">
                  <c:v>48.958341995175701</c:v>
                </c:pt>
                <c:pt idx="95">
                  <c:v>49.081508459574998</c:v>
                </c:pt>
                <c:pt idx="96">
                  <c:v>49.3224098569831</c:v>
                </c:pt>
                <c:pt idx="97">
                  <c:v>49.872564017974902</c:v>
                </c:pt>
                <c:pt idx="98">
                  <c:v>50.7233970675737</c:v>
                </c:pt>
                <c:pt idx="99">
                  <c:v>51.627746880802803</c:v>
                </c:pt>
                <c:pt idx="100">
                  <c:v>52.359018921748003</c:v>
                </c:pt>
                <c:pt idx="101">
                  <c:v>52.726462832927901</c:v>
                </c:pt>
                <c:pt idx="102">
                  <c:v>52.664082660590701</c:v>
                </c:pt>
                <c:pt idx="103">
                  <c:v>52.353948001572199</c:v>
                </c:pt>
                <c:pt idx="104">
                  <c:v>51.982031106624</c:v>
                </c:pt>
                <c:pt idx="105">
                  <c:v>51.721907166129299</c:v>
                </c:pt>
                <c:pt idx="106">
                  <c:v>51.679331008345699</c:v>
                </c:pt>
                <c:pt idx="107">
                  <c:v>51.804013286037801</c:v>
                </c:pt>
                <c:pt idx="108">
                  <c:v>51.961761592255002</c:v>
                </c:pt>
                <c:pt idx="109">
                  <c:v>52.078553789615697</c:v>
                </c:pt>
                <c:pt idx="110">
                  <c:v>52.168688847446603</c:v>
                </c:pt>
                <c:pt idx="111">
                  <c:v>52.246720466959502</c:v>
                </c:pt>
                <c:pt idx="112">
                  <c:v>52.2537541854444</c:v>
                </c:pt>
                <c:pt idx="113">
                  <c:v>52.185523055599297</c:v>
                </c:pt>
                <c:pt idx="114">
                  <c:v>52.146649044911698</c:v>
                </c:pt>
                <c:pt idx="115">
                  <c:v>52.155739358759099</c:v>
                </c:pt>
                <c:pt idx="116">
                  <c:v>52.218791617059402</c:v>
                </c:pt>
                <c:pt idx="117">
                  <c:v>52.349379161857499</c:v>
                </c:pt>
                <c:pt idx="118">
                  <c:v>52.499048151228997</c:v>
                </c:pt>
                <c:pt idx="119">
                  <c:v>52.617908671117597</c:v>
                </c:pt>
                <c:pt idx="120">
                  <c:v>52.640115840727297</c:v>
                </c:pt>
                <c:pt idx="121">
                  <c:v>52.531831692355802</c:v>
                </c:pt>
                <c:pt idx="122">
                  <c:v>52.306818700725302</c:v>
                </c:pt>
                <c:pt idx="123">
                  <c:v>52.0861309086334</c:v>
                </c:pt>
                <c:pt idx="124">
                  <c:v>52.011518881180002</c:v>
                </c:pt>
                <c:pt idx="125">
                  <c:v>52.115839135561103</c:v>
                </c:pt>
                <c:pt idx="126">
                  <c:v>52.334471325232897</c:v>
                </c:pt>
                <c:pt idx="127">
                  <c:v>52.565228142686003</c:v>
                </c:pt>
                <c:pt idx="128">
                  <c:v>52.720555862214297</c:v>
                </c:pt>
                <c:pt idx="129">
                  <c:v>52.736897774083197</c:v>
                </c:pt>
                <c:pt idx="130">
                  <c:v>52.575673450909697</c:v>
                </c:pt>
                <c:pt idx="131">
                  <c:v>52.276252053148099</c:v>
                </c:pt>
                <c:pt idx="132">
                  <c:v>51.921548429435099</c:v>
                </c:pt>
                <c:pt idx="133">
                  <c:v>51.584892150118598</c:v>
                </c:pt>
                <c:pt idx="134">
                  <c:v>51.3115464661145</c:v>
                </c:pt>
                <c:pt idx="135">
                  <c:v>51.097013695063197</c:v>
                </c:pt>
                <c:pt idx="136">
                  <c:v>50.869788054721297</c:v>
                </c:pt>
                <c:pt idx="137">
                  <c:v>50.624051991523103</c:v>
                </c:pt>
                <c:pt idx="138">
                  <c:v>50.392597960336602</c:v>
                </c:pt>
                <c:pt idx="139">
                  <c:v>50.175158900011503</c:v>
                </c:pt>
                <c:pt idx="140">
                  <c:v>49.982151185990901</c:v>
                </c:pt>
                <c:pt idx="141">
                  <c:v>49.801647611059103</c:v>
                </c:pt>
                <c:pt idx="142">
                  <c:v>49.636468415061302</c:v>
                </c:pt>
                <c:pt idx="143">
                  <c:v>49.496100306423003</c:v>
                </c:pt>
                <c:pt idx="144">
                  <c:v>49.356436919096403</c:v>
                </c:pt>
                <c:pt idx="145">
                  <c:v>49.191352808858902</c:v>
                </c:pt>
                <c:pt idx="146">
                  <c:v>49.018543020752603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B-458E-A244-8DF2DF2920D0}"/>
            </c:ext>
          </c:extLst>
        </c:ser>
        <c:ser>
          <c:idx val="2"/>
          <c:order val="2"/>
          <c:tx>
            <c:v>Umbral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'!$X$55:$X$202</c:f>
              <c:numCache>
                <c:formatCode>General</c:formatCode>
                <c:ptCount val="14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B-458E-A244-8DF2DF292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240016"/>
        <c:axId val="1250226960"/>
      </c:lineChart>
      <c:dateAx>
        <c:axId val="1250240016"/>
        <c:scaling>
          <c:orientation val="minMax"/>
          <c:max val="45717"/>
          <c:min val="42064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MX"/>
          </a:p>
        </c:txPr>
        <c:crossAx val="1250226960"/>
        <c:crosses val="autoZero"/>
        <c:auto val="1"/>
        <c:lblOffset val="200"/>
        <c:baseTimeUnit val="months"/>
        <c:majorUnit val="1"/>
        <c:majorTimeUnit val="years"/>
        <c:minorUnit val="12"/>
      </c:dateAx>
      <c:valAx>
        <c:axId val="1250226960"/>
        <c:scaling>
          <c:orientation val="minMax"/>
          <c:max val="56"/>
          <c:min val="34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s-MX"/>
          </a:p>
        </c:txPr>
        <c:crossAx val="1250240016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63414634146342E-2"/>
          <c:y val="3.3167141500474832E-2"/>
          <c:w val="0.92446680216802168"/>
          <c:h val="0.83695821462488129"/>
        </c:manualLayout>
      </c:layout>
      <c:lineChart>
        <c:grouping val="standard"/>
        <c:varyColors val="0"/>
        <c:ser>
          <c:idx val="1"/>
          <c:order val="0"/>
          <c:tx>
            <c:strRef>
              <c:f>'Gráficas '!$AE$2</c:f>
              <c:strCache>
                <c:ptCount val="1"/>
                <c:pt idx="0">
                  <c:v>Índice Manufacturero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'!$AE$56:$AE$202</c:f>
              <c:numCache>
                <c:formatCode>0.000000</c:formatCode>
                <c:ptCount val="147"/>
                <c:pt idx="0">
                  <c:v>51.951277583939799</c:v>
                </c:pt>
                <c:pt idx="1">
                  <c:v>51.421725776742299</c:v>
                </c:pt>
                <c:pt idx="2">
                  <c:v>50.5691663853721</c:v>
                </c:pt>
                <c:pt idx="3">
                  <c:v>49.6717112207197</c:v>
                </c:pt>
                <c:pt idx="4">
                  <c:v>48.996344560846303</c:v>
                </c:pt>
                <c:pt idx="5">
                  <c:v>48.646216724888703</c:v>
                </c:pt>
                <c:pt idx="6">
                  <c:v>48.653508944440397</c:v>
                </c:pt>
                <c:pt idx="7">
                  <c:v>48.907672661330601</c:v>
                </c:pt>
                <c:pt idx="8">
                  <c:v>49.226493516692898</c:v>
                </c:pt>
                <c:pt idx="9">
                  <c:v>49.561125805735003</c:v>
                </c:pt>
                <c:pt idx="10">
                  <c:v>49.919170845083102</c:v>
                </c:pt>
                <c:pt idx="11">
                  <c:v>50.3425629782733</c:v>
                </c:pt>
                <c:pt idx="12">
                  <c:v>50.900269534071597</c:v>
                </c:pt>
                <c:pt idx="13">
                  <c:v>51.442023198572997</c:v>
                </c:pt>
                <c:pt idx="14">
                  <c:v>51.744029663057098</c:v>
                </c:pt>
                <c:pt idx="15">
                  <c:v>51.7325957690135</c:v>
                </c:pt>
                <c:pt idx="16">
                  <c:v>51.559546088930297</c:v>
                </c:pt>
                <c:pt idx="17">
                  <c:v>51.4866753873074</c:v>
                </c:pt>
                <c:pt idx="18">
                  <c:v>51.586486426084598</c:v>
                </c:pt>
                <c:pt idx="19">
                  <c:v>51.8374509486707</c:v>
                </c:pt>
                <c:pt idx="20">
                  <c:v>52.109619158995102</c:v>
                </c:pt>
                <c:pt idx="21">
                  <c:v>52.222331495962401</c:v>
                </c:pt>
                <c:pt idx="22">
                  <c:v>52.059343138615397</c:v>
                </c:pt>
                <c:pt idx="23">
                  <c:v>51.716479958282903</c:v>
                </c:pt>
                <c:pt idx="24">
                  <c:v>51.362648403060099</c:v>
                </c:pt>
                <c:pt idx="25">
                  <c:v>51.268749099163202</c:v>
                </c:pt>
                <c:pt idx="26">
                  <c:v>51.557285773964303</c:v>
                </c:pt>
                <c:pt idx="27">
                  <c:v>52.045150825826603</c:v>
                </c:pt>
                <c:pt idx="28">
                  <c:v>52.406423605650502</c:v>
                </c:pt>
                <c:pt idx="29">
                  <c:v>52.454034681411102</c:v>
                </c:pt>
                <c:pt idx="30">
                  <c:v>52.220352202540099</c:v>
                </c:pt>
                <c:pt idx="31">
                  <c:v>51.850715736244098</c:v>
                </c:pt>
                <c:pt idx="32">
                  <c:v>51.527998902231197</c:v>
                </c:pt>
                <c:pt idx="33">
                  <c:v>51.351994448999797</c:v>
                </c:pt>
                <c:pt idx="34">
                  <c:v>51.337740013018298</c:v>
                </c:pt>
                <c:pt idx="35">
                  <c:v>51.513069755944301</c:v>
                </c:pt>
                <c:pt idx="36">
                  <c:v>51.720424485849897</c:v>
                </c:pt>
                <c:pt idx="37">
                  <c:v>51.782322307143701</c:v>
                </c:pt>
                <c:pt idx="38">
                  <c:v>51.5734485773811</c:v>
                </c:pt>
                <c:pt idx="39">
                  <c:v>51.166991601037999</c:v>
                </c:pt>
                <c:pt idx="40">
                  <c:v>50.721471041487597</c:v>
                </c:pt>
                <c:pt idx="41">
                  <c:v>50.343871398446304</c:v>
                </c:pt>
                <c:pt idx="42">
                  <c:v>50.025989855680699</c:v>
                </c:pt>
                <c:pt idx="43">
                  <c:v>49.8394047758337</c:v>
                </c:pt>
                <c:pt idx="44">
                  <c:v>49.723712791085497</c:v>
                </c:pt>
                <c:pt idx="45">
                  <c:v>49.536266555174699</c:v>
                </c:pt>
                <c:pt idx="46">
                  <c:v>49.072184973793</c:v>
                </c:pt>
                <c:pt idx="47">
                  <c:v>48.232861107789503</c:v>
                </c:pt>
                <c:pt idx="48">
                  <c:v>47.256702174596498</c:v>
                </c:pt>
                <c:pt idx="49">
                  <c:v>46.440469781833301</c:v>
                </c:pt>
                <c:pt idx="50">
                  <c:v>45.973882022059101</c:v>
                </c:pt>
                <c:pt idx="51">
                  <c:v>45.899224810345501</c:v>
                </c:pt>
                <c:pt idx="52">
                  <c:v>46.066875571355503</c:v>
                </c:pt>
                <c:pt idx="53">
                  <c:v>53.226573037708199</c:v>
                </c:pt>
                <c:pt idx="54">
                  <c:v>53.437560677473599</c:v>
                </c:pt>
                <c:pt idx="55">
                  <c:v>53.442991317674</c:v>
                </c:pt>
                <c:pt idx="56">
                  <c:v>53.164576175736599</c:v>
                </c:pt>
                <c:pt idx="57">
                  <c:v>52.816038662897498</c:v>
                </c:pt>
                <c:pt idx="58">
                  <c:v>52.547007071645503</c:v>
                </c:pt>
                <c:pt idx="59">
                  <c:v>52.354697586032998</c:v>
                </c:pt>
                <c:pt idx="60">
                  <c:v>52.188789576657499</c:v>
                </c:pt>
                <c:pt idx="61">
                  <c:v>52.005669584164202</c:v>
                </c:pt>
                <c:pt idx="62">
                  <c:v>51.844416718448898</c:v>
                </c:pt>
                <c:pt idx="63">
                  <c:v>51.733685046761501</c:v>
                </c:pt>
                <c:pt idx="64">
                  <c:v>51.713869001075999</c:v>
                </c:pt>
                <c:pt idx="65">
                  <c:v>51.716797926486997</c:v>
                </c:pt>
                <c:pt idx="66">
                  <c:v>51.639805998117701</c:v>
                </c:pt>
                <c:pt idx="67">
                  <c:v>51.361833323448501</c:v>
                </c:pt>
                <c:pt idx="68">
                  <c:v>50.981921342115101</c:v>
                </c:pt>
                <c:pt idx="69">
                  <c:v>50.544834267576597</c:v>
                </c:pt>
                <c:pt idx="70">
                  <c:v>50.220090068302099</c:v>
                </c:pt>
                <c:pt idx="71">
                  <c:v>50.161034482490301</c:v>
                </c:pt>
                <c:pt idx="72">
                  <c:v>50.313711493138001</c:v>
                </c:pt>
                <c:pt idx="73">
                  <c:v>50.513927004329098</c:v>
                </c:pt>
                <c:pt idx="74">
                  <c:v>50.588428113717001</c:v>
                </c:pt>
                <c:pt idx="75">
                  <c:v>50.422321631774402</c:v>
                </c:pt>
                <c:pt idx="76">
                  <c:v>50.013952392869101</c:v>
                </c:pt>
                <c:pt idx="77">
                  <c:v>49.447604504409398</c:v>
                </c:pt>
                <c:pt idx="78">
                  <c:v>48.815567430199401</c:v>
                </c:pt>
                <c:pt idx="79">
                  <c:v>48.213620415549101</c:v>
                </c:pt>
                <c:pt idx="80">
                  <c:v>47.698481329584098</c:v>
                </c:pt>
                <c:pt idx="81">
                  <c:v>47.2767256142496</c:v>
                </c:pt>
                <c:pt idx="82">
                  <c:v>47.004372054911599</c:v>
                </c:pt>
                <c:pt idx="83">
                  <c:v>46.8352363188054</c:v>
                </c:pt>
                <c:pt idx="84">
                  <c:v>46.787859006513798</c:v>
                </c:pt>
                <c:pt idx="85">
                  <c:v>46.824086681337903</c:v>
                </c:pt>
                <c:pt idx="86">
                  <c:v>46.8646637857115</c:v>
                </c:pt>
                <c:pt idx="87">
                  <c:v>46.823390754192999</c:v>
                </c:pt>
                <c:pt idx="88">
                  <c:v>46.7651627777364</c:v>
                </c:pt>
                <c:pt idx="89">
                  <c:v>46.885976213419099</c:v>
                </c:pt>
                <c:pt idx="90">
                  <c:v>47.195473160434901</c:v>
                </c:pt>
                <c:pt idx="91">
                  <c:v>47.6827507125086</c:v>
                </c:pt>
                <c:pt idx="92">
                  <c:v>48.2357243915027</c:v>
                </c:pt>
                <c:pt idx="93">
                  <c:v>48.771170019830102</c:v>
                </c:pt>
                <c:pt idx="94">
                  <c:v>49.188696197091502</c:v>
                </c:pt>
                <c:pt idx="95">
                  <c:v>49.4665022554491</c:v>
                </c:pt>
                <c:pt idx="96">
                  <c:v>49.6769471535994</c:v>
                </c:pt>
                <c:pt idx="97">
                  <c:v>49.915894054416199</c:v>
                </c:pt>
                <c:pt idx="98">
                  <c:v>50.281888066413899</c:v>
                </c:pt>
                <c:pt idx="99">
                  <c:v>50.762478553643398</c:v>
                </c:pt>
                <c:pt idx="100">
                  <c:v>51.223277848180302</c:v>
                </c:pt>
                <c:pt idx="101">
                  <c:v>51.476696586872599</c:v>
                </c:pt>
                <c:pt idx="102">
                  <c:v>51.576759949669203</c:v>
                </c:pt>
                <c:pt idx="103">
                  <c:v>51.5527776398851</c:v>
                </c:pt>
                <c:pt idx="104">
                  <c:v>51.394260461811498</c:v>
                </c:pt>
                <c:pt idx="105">
                  <c:v>51.196858478744701</c:v>
                </c:pt>
                <c:pt idx="106">
                  <c:v>51.058170283290202</c:v>
                </c:pt>
                <c:pt idx="107">
                  <c:v>51.070510671978298</c:v>
                </c:pt>
                <c:pt idx="108">
                  <c:v>51.112513358929803</c:v>
                </c:pt>
                <c:pt idx="109">
                  <c:v>51.144987365694597</c:v>
                </c:pt>
                <c:pt idx="110">
                  <c:v>51.115936388634999</c:v>
                </c:pt>
                <c:pt idx="111">
                  <c:v>50.989688583543099</c:v>
                </c:pt>
                <c:pt idx="112">
                  <c:v>50.782098290929198</c:v>
                </c:pt>
                <c:pt idx="113">
                  <c:v>50.509833328539997</c:v>
                </c:pt>
                <c:pt idx="114">
                  <c:v>50.295395295959203</c:v>
                </c:pt>
                <c:pt idx="115">
                  <c:v>50.209230625987601</c:v>
                </c:pt>
                <c:pt idx="116">
                  <c:v>50.381380941040298</c:v>
                </c:pt>
                <c:pt idx="117">
                  <c:v>50.677121841486198</c:v>
                </c:pt>
                <c:pt idx="118">
                  <c:v>50.900968414105897</c:v>
                </c:pt>
                <c:pt idx="119">
                  <c:v>50.904043008977801</c:v>
                </c:pt>
                <c:pt idx="120">
                  <c:v>50.684382291031</c:v>
                </c:pt>
                <c:pt idx="121">
                  <c:v>50.343785446839902</c:v>
                </c:pt>
                <c:pt idx="122">
                  <c:v>50.050795599616599</c:v>
                </c:pt>
                <c:pt idx="123">
                  <c:v>50.008462161975302</c:v>
                </c:pt>
                <c:pt idx="124">
                  <c:v>50.230016040845499</c:v>
                </c:pt>
                <c:pt idx="125">
                  <c:v>50.637894044771102</c:v>
                </c:pt>
                <c:pt idx="126">
                  <c:v>51.009509477096003</c:v>
                </c:pt>
                <c:pt idx="127">
                  <c:v>51.211243238385897</c:v>
                </c:pt>
                <c:pt idx="128">
                  <c:v>51.184560800411496</c:v>
                </c:pt>
                <c:pt idx="129">
                  <c:v>51.017150753249901</c:v>
                </c:pt>
                <c:pt idx="130">
                  <c:v>50.8549112324053</c:v>
                </c:pt>
                <c:pt idx="131">
                  <c:v>50.723522909124</c:v>
                </c:pt>
                <c:pt idx="132">
                  <c:v>50.628650778951098</c:v>
                </c:pt>
                <c:pt idx="133">
                  <c:v>50.440917096104698</c:v>
                </c:pt>
                <c:pt idx="134">
                  <c:v>50.051711811057103</c:v>
                </c:pt>
                <c:pt idx="135">
                  <c:v>49.512612996539502</c:v>
                </c:pt>
                <c:pt idx="136">
                  <c:v>48.945107184760097</c:v>
                </c:pt>
                <c:pt idx="137">
                  <c:v>48.455485949369297</c:v>
                </c:pt>
                <c:pt idx="138">
                  <c:v>48.147324796796902</c:v>
                </c:pt>
                <c:pt idx="139">
                  <c:v>47.992358278289501</c:v>
                </c:pt>
                <c:pt idx="140">
                  <c:v>47.855861826523999</c:v>
                </c:pt>
                <c:pt idx="141">
                  <c:v>47.6819738826619</c:v>
                </c:pt>
                <c:pt idx="142">
                  <c:v>47.4317265775801</c:v>
                </c:pt>
                <c:pt idx="143">
                  <c:v>47.188064224916999</c:v>
                </c:pt>
                <c:pt idx="144">
                  <c:v>47.020004362091598</c:v>
                </c:pt>
                <c:pt idx="145">
                  <c:v>46.985527470722303</c:v>
                </c:pt>
                <c:pt idx="146">
                  <c:v>47.0828986195312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B-4ECF-A32C-9247E5161668}"/>
            </c:ext>
          </c:extLst>
        </c:ser>
        <c:ser>
          <c:idx val="0"/>
          <c:order val="1"/>
          <c:tx>
            <c:strRef>
              <c:f>'Gráficas '!$AF$2</c:f>
              <c:strCache>
                <c:ptCount val="1"/>
                <c:pt idx="0">
                  <c:v>Índice No Manufacturero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'!$AF$56:$AF$202</c:f>
              <c:numCache>
                <c:formatCode>0.000000</c:formatCode>
                <c:ptCount val="147"/>
                <c:pt idx="0">
                  <c:v>52.508208831037003</c:v>
                </c:pt>
                <c:pt idx="1">
                  <c:v>52.094050892681302</c:v>
                </c:pt>
                <c:pt idx="2">
                  <c:v>51.815994640780403</c:v>
                </c:pt>
                <c:pt idx="3">
                  <c:v>51.613147076645099</c:v>
                </c:pt>
                <c:pt idx="4">
                  <c:v>51.386695456054802</c:v>
                </c:pt>
                <c:pt idx="5">
                  <c:v>51.0867538416503</c:v>
                </c:pt>
                <c:pt idx="6">
                  <c:v>50.7611475980043</c:v>
                </c:pt>
                <c:pt idx="7">
                  <c:v>50.5049841115259</c:v>
                </c:pt>
                <c:pt idx="8">
                  <c:v>50.457168964616997</c:v>
                </c:pt>
                <c:pt idx="9">
                  <c:v>50.710449478909801</c:v>
                </c:pt>
                <c:pt idx="10">
                  <c:v>51.184169557502798</c:v>
                </c:pt>
                <c:pt idx="11">
                  <c:v>51.698065582889498</c:v>
                </c:pt>
                <c:pt idx="12">
                  <c:v>52.037249929288897</c:v>
                </c:pt>
                <c:pt idx="13">
                  <c:v>51.992880871060997</c:v>
                </c:pt>
                <c:pt idx="14">
                  <c:v>51.603212831865697</c:v>
                </c:pt>
                <c:pt idx="15">
                  <c:v>51.109837311236397</c:v>
                </c:pt>
                <c:pt idx="16">
                  <c:v>50.7521544869549</c:v>
                </c:pt>
                <c:pt idx="17">
                  <c:v>50.677590871641002</c:v>
                </c:pt>
                <c:pt idx="18">
                  <c:v>50.877903104010997</c:v>
                </c:pt>
                <c:pt idx="19">
                  <c:v>51.159004188392501</c:v>
                </c:pt>
                <c:pt idx="20">
                  <c:v>51.348105678272098</c:v>
                </c:pt>
                <c:pt idx="21">
                  <c:v>51.3039816268655</c:v>
                </c:pt>
                <c:pt idx="22">
                  <c:v>51.031419054903701</c:v>
                </c:pt>
                <c:pt idx="23">
                  <c:v>50.6629778650641</c:v>
                </c:pt>
                <c:pt idx="24">
                  <c:v>50.385736246913901</c:v>
                </c:pt>
                <c:pt idx="25">
                  <c:v>50.3343932890715</c:v>
                </c:pt>
                <c:pt idx="26">
                  <c:v>50.458884977723102</c:v>
                </c:pt>
                <c:pt idx="27">
                  <c:v>50.583479677895802</c:v>
                </c:pt>
                <c:pt idx="28">
                  <c:v>50.5664990720663</c:v>
                </c:pt>
                <c:pt idx="29">
                  <c:v>50.406288540296501</c:v>
                </c:pt>
                <c:pt idx="30">
                  <c:v>50.160052048225403</c:v>
                </c:pt>
                <c:pt idx="31">
                  <c:v>49.976380465618803</c:v>
                </c:pt>
                <c:pt idx="32">
                  <c:v>49.981271391526498</c:v>
                </c:pt>
                <c:pt idx="33">
                  <c:v>50.183815933988498</c:v>
                </c:pt>
                <c:pt idx="34">
                  <c:v>50.508813987654598</c:v>
                </c:pt>
                <c:pt idx="35">
                  <c:v>50.799001646685298</c:v>
                </c:pt>
                <c:pt idx="36">
                  <c:v>50.948129029560597</c:v>
                </c:pt>
                <c:pt idx="37">
                  <c:v>50.961847509918996</c:v>
                </c:pt>
                <c:pt idx="38">
                  <c:v>50.948017175806598</c:v>
                </c:pt>
                <c:pt idx="39">
                  <c:v>51.0008934901564</c:v>
                </c:pt>
                <c:pt idx="40">
                  <c:v>51.139282273980903</c:v>
                </c:pt>
                <c:pt idx="41">
                  <c:v>51.281102825950299</c:v>
                </c:pt>
                <c:pt idx="42">
                  <c:v>51.336048812518001</c:v>
                </c:pt>
                <c:pt idx="43">
                  <c:v>51.236403295794098</c:v>
                </c:pt>
                <c:pt idx="44">
                  <c:v>50.853230186640801</c:v>
                </c:pt>
                <c:pt idx="45">
                  <c:v>50.181174648892302</c:v>
                </c:pt>
                <c:pt idx="46">
                  <c:v>49.347528411248199</c:v>
                </c:pt>
                <c:pt idx="47">
                  <c:v>48.505639545807398</c:v>
                </c:pt>
                <c:pt idx="48">
                  <c:v>47.8222591772941</c:v>
                </c:pt>
                <c:pt idx="49">
                  <c:v>47.439751404034702</c:v>
                </c:pt>
                <c:pt idx="50">
                  <c:v>47.426838516324999</c:v>
                </c:pt>
                <c:pt idx="51">
                  <c:v>47.702923809246599</c:v>
                </c:pt>
                <c:pt idx="52">
                  <c:v>53.5533460017854</c:v>
                </c:pt>
                <c:pt idx="53">
                  <c:v>53.767793280098303</c:v>
                </c:pt>
                <c:pt idx="54">
                  <c:v>53.736884617327703</c:v>
                </c:pt>
                <c:pt idx="55">
                  <c:v>53.447353433864997</c:v>
                </c:pt>
                <c:pt idx="56">
                  <c:v>53.0506445356584</c:v>
                </c:pt>
                <c:pt idx="57">
                  <c:v>52.721711258490899</c:v>
                </c:pt>
                <c:pt idx="58">
                  <c:v>52.501524100265399</c:v>
                </c:pt>
                <c:pt idx="59">
                  <c:v>52.399163602915799</c:v>
                </c:pt>
                <c:pt idx="60">
                  <c:v>52.356554458167103</c:v>
                </c:pt>
                <c:pt idx="61">
                  <c:v>52.2583078313098</c:v>
                </c:pt>
                <c:pt idx="62">
                  <c:v>52.0317278819753</c:v>
                </c:pt>
                <c:pt idx="63">
                  <c:v>51.7299418767387</c:v>
                </c:pt>
                <c:pt idx="64">
                  <c:v>51.4774465869436</c:v>
                </c:pt>
                <c:pt idx="65">
                  <c:v>51.283389871120299</c:v>
                </c:pt>
                <c:pt idx="66">
                  <c:v>51.122902170749398</c:v>
                </c:pt>
                <c:pt idx="67">
                  <c:v>50.9472970267812</c:v>
                </c:pt>
                <c:pt idx="68">
                  <c:v>50.724599427248599</c:v>
                </c:pt>
                <c:pt idx="69">
                  <c:v>50.450114127552503</c:v>
                </c:pt>
                <c:pt idx="70">
                  <c:v>50.2340075911752</c:v>
                </c:pt>
                <c:pt idx="71">
                  <c:v>50.139540726162203</c:v>
                </c:pt>
                <c:pt idx="72">
                  <c:v>50.107113381951102</c:v>
                </c:pt>
                <c:pt idx="73">
                  <c:v>50.0165083761541</c:v>
                </c:pt>
                <c:pt idx="74">
                  <c:v>49.786655946667402</c:v>
                </c:pt>
                <c:pt idx="75">
                  <c:v>49.414926257045501</c:v>
                </c:pt>
                <c:pt idx="76">
                  <c:v>48.9643338197098</c:v>
                </c:pt>
                <c:pt idx="77">
                  <c:v>48.604564634130099</c:v>
                </c:pt>
                <c:pt idx="78">
                  <c:v>48.4214359521443</c:v>
                </c:pt>
                <c:pt idx="79">
                  <c:v>48.434792878863803</c:v>
                </c:pt>
                <c:pt idx="80">
                  <c:v>48.631818511064097</c:v>
                </c:pt>
                <c:pt idx="81">
                  <c:v>48.915483327986898</c:v>
                </c:pt>
                <c:pt idx="82">
                  <c:v>49.165304740764199</c:v>
                </c:pt>
                <c:pt idx="83">
                  <c:v>49.303360620528203</c:v>
                </c:pt>
                <c:pt idx="84">
                  <c:v>49.344014752354902</c:v>
                </c:pt>
                <c:pt idx="85">
                  <c:v>49.249982251764699</c:v>
                </c:pt>
                <c:pt idx="86">
                  <c:v>48.972563111101998</c:v>
                </c:pt>
                <c:pt idx="87">
                  <c:v>48.556580495956503</c:v>
                </c:pt>
                <c:pt idx="88">
                  <c:v>48.139958695548302</c:v>
                </c:pt>
                <c:pt idx="89">
                  <c:v>47.893217756983503</c:v>
                </c:pt>
                <c:pt idx="90">
                  <c:v>47.915562534461898</c:v>
                </c:pt>
                <c:pt idx="91">
                  <c:v>48.161275074594798</c:v>
                </c:pt>
                <c:pt idx="92">
                  <c:v>48.490602705496499</c:v>
                </c:pt>
                <c:pt idx="93">
                  <c:v>48.7813769883155</c:v>
                </c:pt>
                <c:pt idx="94">
                  <c:v>48.958341995175701</c:v>
                </c:pt>
                <c:pt idx="95">
                  <c:v>49.081508459574998</c:v>
                </c:pt>
                <c:pt idx="96">
                  <c:v>49.3224098569831</c:v>
                </c:pt>
                <c:pt idx="97">
                  <c:v>49.872564017974902</c:v>
                </c:pt>
                <c:pt idx="98">
                  <c:v>50.7233970675737</c:v>
                </c:pt>
                <c:pt idx="99">
                  <c:v>51.627746880802803</c:v>
                </c:pt>
                <c:pt idx="100">
                  <c:v>52.359018921748003</c:v>
                </c:pt>
                <c:pt idx="101">
                  <c:v>52.726462832927901</c:v>
                </c:pt>
                <c:pt idx="102">
                  <c:v>52.664082660590701</c:v>
                </c:pt>
                <c:pt idx="103">
                  <c:v>52.353948001572199</c:v>
                </c:pt>
                <c:pt idx="104">
                  <c:v>51.982031106624</c:v>
                </c:pt>
                <c:pt idx="105">
                  <c:v>51.721907166129299</c:v>
                </c:pt>
                <c:pt idx="106">
                  <c:v>51.679331008345699</c:v>
                </c:pt>
                <c:pt idx="107">
                  <c:v>51.804013286037801</c:v>
                </c:pt>
                <c:pt idx="108">
                  <c:v>51.961761592255002</c:v>
                </c:pt>
                <c:pt idx="109">
                  <c:v>52.078553789615697</c:v>
                </c:pt>
                <c:pt idx="110">
                  <c:v>52.168688847446603</c:v>
                </c:pt>
                <c:pt idx="111">
                  <c:v>52.246720466959502</c:v>
                </c:pt>
                <c:pt idx="112">
                  <c:v>52.2537541854444</c:v>
                </c:pt>
                <c:pt idx="113">
                  <c:v>52.185523055599297</c:v>
                </c:pt>
                <c:pt idx="114">
                  <c:v>52.146649044911698</c:v>
                </c:pt>
                <c:pt idx="115">
                  <c:v>52.155739358759099</c:v>
                </c:pt>
                <c:pt idx="116">
                  <c:v>52.218791617059402</c:v>
                </c:pt>
                <c:pt idx="117">
                  <c:v>52.349379161857499</c:v>
                </c:pt>
                <c:pt idx="118">
                  <c:v>52.499048151228997</c:v>
                </c:pt>
                <c:pt idx="119">
                  <c:v>52.617908671117597</c:v>
                </c:pt>
                <c:pt idx="120">
                  <c:v>52.640115840727297</c:v>
                </c:pt>
                <c:pt idx="121">
                  <c:v>52.531831692355802</c:v>
                </c:pt>
                <c:pt idx="122">
                  <c:v>52.306818700725302</c:v>
                </c:pt>
                <c:pt idx="123">
                  <c:v>52.0861309086334</c:v>
                </c:pt>
                <c:pt idx="124">
                  <c:v>52.011518881180002</c:v>
                </c:pt>
                <c:pt idx="125">
                  <c:v>52.115839135561103</c:v>
                </c:pt>
                <c:pt idx="126">
                  <c:v>52.334471325232897</c:v>
                </c:pt>
                <c:pt idx="127">
                  <c:v>52.565228142686003</c:v>
                </c:pt>
                <c:pt idx="128">
                  <c:v>52.720555862214297</c:v>
                </c:pt>
                <c:pt idx="129">
                  <c:v>52.736897774083197</c:v>
                </c:pt>
                <c:pt idx="130">
                  <c:v>52.575673450909697</c:v>
                </c:pt>
                <c:pt idx="131">
                  <c:v>52.276252053148099</c:v>
                </c:pt>
                <c:pt idx="132">
                  <c:v>51.921548429435099</c:v>
                </c:pt>
                <c:pt idx="133">
                  <c:v>51.584892150118598</c:v>
                </c:pt>
                <c:pt idx="134">
                  <c:v>51.3115464661145</c:v>
                </c:pt>
                <c:pt idx="135">
                  <c:v>51.097013695063197</c:v>
                </c:pt>
                <c:pt idx="136">
                  <c:v>50.869788054721297</c:v>
                </c:pt>
                <c:pt idx="137">
                  <c:v>50.624051991523103</c:v>
                </c:pt>
                <c:pt idx="138">
                  <c:v>50.392597960336602</c:v>
                </c:pt>
                <c:pt idx="139">
                  <c:v>50.175158900011503</c:v>
                </c:pt>
                <c:pt idx="140">
                  <c:v>49.982151185990901</c:v>
                </c:pt>
                <c:pt idx="141">
                  <c:v>49.801647611059103</c:v>
                </c:pt>
                <c:pt idx="142">
                  <c:v>49.636468415061302</c:v>
                </c:pt>
                <c:pt idx="143">
                  <c:v>49.496100306423003</c:v>
                </c:pt>
                <c:pt idx="144">
                  <c:v>49.356436919096403</c:v>
                </c:pt>
                <c:pt idx="145">
                  <c:v>49.191352808858902</c:v>
                </c:pt>
                <c:pt idx="146">
                  <c:v>49.018543020752603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B-4ECF-A32C-9247E5161668}"/>
            </c:ext>
          </c:extLst>
        </c:ser>
        <c:ser>
          <c:idx val="2"/>
          <c:order val="2"/>
          <c:tx>
            <c:v>Umbral</c:v>
          </c:tx>
          <c:spPr>
            <a:ln w="25400">
              <a:solidFill>
                <a:schemeClr val="dk1">
                  <a:shade val="95000"/>
                  <a:satMod val="105000"/>
                </a:schemeClr>
              </a:solidFill>
            </a:ln>
          </c:spPr>
          <c:marker>
            <c:symbol val="none"/>
          </c:marker>
          <c:cat>
            <c:numRef>
              <c:f>'Gráficas '!$Z$56:$Z$202</c:f>
              <c:numCache>
                <c:formatCode>mmm\-yy</c:formatCode>
                <c:ptCount val="14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</c:numCache>
            </c:numRef>
          </c:cat>
          <c:val>
            <c:numRef>
              <c:f>'Gráficas '!$X$55:$X$202</c:f>
              <c:numCache>
                <c:formatCode>General</c:formatCode>
                <c:ptCount val="14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B-4ECF-A32C-9247E516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228048"/>
        <c:axId val="1250228592"/>
      </c:lineChart>
      <c:dateAx>
        <c:axId val="1250228048"/>
        <c:scaling>
          <c:orientation val="minMax"/>
          <c:max val="45717"/>
          <c:min val="42064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0" vert="horz"/>
          <a:lstStyle/>
          <a:p>
            <a:pPr>
              <a:defRPr sz="9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0228592"/>
        <c:crossesAt val="42"/>
        <c:auto val="0"/>
        <c:lblOffset val="0"/>
        <c:baseTimeUnit val="days"/>
        <c:majorUnit val="1"/>
        <c:majorTimeUnit val="years"/>
      </c:dateAx>
      <c:valAx>
        <c:axId val="1250228592"/>
        <c:scaling>
          <c:orientation val="minMax"/>
          <c:max val="56"/>
          <c:min val="42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s-MX"/>
          </a:p>
        </c:txPr>
        <c:crossAx val="1250228048"/>
        <c:crosses val="autoZero"/>
        <c:crossBetween val="midCat"/>
        <c:minorUnit val="1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1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</xdr:row>
          <xdr:rowOff>9525</xdr:rowOff>
        </xdr:from>
        <xdr:to>
          <xdr:col>3</xdr:col>
          <xdr:colOff>752475</xdr:colOff>
          <xdr:row>3</xdr:row>
          <xdr:rowOff>142875</xdr:rowOff>
        </xdr:to>
        <xdr:sp macro="" textlink="">
          <xdr:nvSpPr>
            <xdr:cNvPr id="318465" name="Button 1" hidden="1">
              <a:extLst>
                <a:ext uri="{63B3BB69-23CF-44E3-9099-C40C66FF867C}">
                  <a14:compatExt spid="_x0000_s318465"/>
                </a:ext>
                <a:ext uri="{FF2B5EF4-FFF2-40B4-BE49-F238E27FC236}">
                  <a16:creationId xmlns:a16="http://schemas.microsoft.com/office/drawing/2014/main" id="{00000000-0008-0000-0000-000001D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1</xdr:row>
          <xdr:rowOff>38100</xdr:rowOff>
        </xdr:from>
        <xdr:to>
          <xdr:col>8</xdr:col>
          <xdr:colOff>123825</xdr:colOff>
          <xdr:row>4</xdr:row>
          <xdr:rowOff>28575</xdr:rowOff>
        </xdr:to>
        <xdr:sp macro="" textlink="">
          <xdr:nvSpPr>
            <xdr:cNvPr id="318469" name="Button 5" hidden="1">
              <a:extLst>
                <a:ext uri="{63B3BB69-23CF-44E3-9099-C40C66FF867C}">
                  <a14:compatExt spid="_x0000_s318469"/>
                </a:ext>
                <a:ext uri="{FF2B5EF4-FFF2-40B4-BE49-F238E27FC236}">
                  <a16:creationId xmlns:a16="http://schemas.microsoft.com/office/drawing/2014/main" id="{00000000-0008-0000-0000-000005D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Borrar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</xdr:row>
          <xdr:rowOff>152400</xdr:rowOff>
        </xdr:from>
        <xdr:to>
          <xdr:col>3</xdr:col>
          <xdr:colOff>714375</xdr:colOff>
          <xdr:row>8</xdr:row>
          <xdr:rowOff>104775</xdr:rowOff>
        </xdr:to>
        <xdr:sp macro="" textlink="">
          <xdr:nvSpPr>
            <xdr:cNvPr id="318470" name="Button 6" hidden="1">
              <a:extLst>
                <a:ext uri="{63B3BB69-23CF-44E3-9099-C40C66FF867C}">
                  <a14:compatExt spid="_x0000_s318470"/>
                </a:ext>
                <a:ext uri="{FF2B5EF4-FFF2-40B4-BE49-F238E27FC236}">
                  <a16:creationId xmlns:a16="http://schemas.microsoft.com/office/drawing/2014/main" id="{00000000-0008-0000-0000-000006D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Formato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523875</xdr:colOff>
          <xdr:row>16</xdr:row>
          <xdr:rowOff>152400</xdr:rowOff>
        </xdr:from>
        <xdr:to>
          <xdr:col>56</xdr:col>
          <xdr:colOff>152400</xdr:colOff>
          <xdr:row>21</xdr:row>
          <xdr:rowOff>66675</xdr:rowOff>
        </xdr:to>
        <xdr:sp macro="" textlink="">
          <xdr:nvSpPr>
            <xdr:cNvPr id="1121" name="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datos de la última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542925</xdr:colOff>
          <xdr:row>7</xdr:row>
          <xdr:rowOff>0</xdr:rowOff>
        </xdr:from>
        <xdr:to>
          <xdr:col>56</xdr:col>
          <xdr:colOff>85725</xdr:colOff>
          <xdr:row>11</xdr:row>
          <xdr:rowOff>104775</xdr:rowOff>
        </xdr:to>
        <xdr:sp macro="" textlink="">
          <xdr:nvSpPr>
            <xdr:cNvPr id="1125" name="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Crear fila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85725</xdr:colOff>
          <xdr:row>5</xdr:row>
          <xdr:rowOff>9525</xdr:rowOff>
        </xdr:from>
        <xdr:to>
          <xdr:col>51</xdr:col>
          <xdr:colOff>466725</xdr:colOff>
          <xdr:row>8</xdr:row>
          <xdr:rowOff>0</xdr:rowOff>
        </xdr:to>
        <xdr:sp macro="" textlink="">
          <xdr:nvSpPr>
            <xdr:cNvPr id="3254" name="Button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última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455447</xdr:colOff>
      <xdr:row>3</xdr:row>
      <xdr:rowOff>116795</xdr:rowOff>
    </xdr:from>
    <xdr:to>
      <xdr:col>2</xdr:col>
      <xdr:colOff>455807</xdr:colOff>
      <xdr:row>3</xdr:row>
      <xdr:rowOff>117155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232640" y="584280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0E7E5364-9A4A-4F50-8A5D-B83C7A80698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23640" y="575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595487</xdr:colOff>
      <xdr:row>3</xdr:row>
      <xdr:rowOff>87275</xdr:rowOff>
    </xdr:from>
    <xdr:to>
      <xdr:col>2</xdr:col>
      <xdr:colOff>595847</xdr:colOff>
      <xdr:row>3</xdr:row>
      <xdr:rowOff>87635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/>
          </xdr14:nvContentPartPr>
          <xdr14:nvPr macro=""/>
          <xdr14:xfrm>
            <a:off x="1372680" y="554760"/>
            <a:ext cx="360" cy="360"/>
          </xdr14:xfrm>
        </xdr:contentPart>
      </mc:Choice>
      <mc:Fallback xmlns=""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05FAE5BF-8AFA-4E42-B919-9ECC66D2008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64040" y="546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537527</xdr:colOff>
      <xdr:row>3</xdr:row>
      <xdr:rowOff>87275</xdr:rowOff>
    </xdr:from>
    <xdr:to>
      <xdr:col>2</xdr:col>
      <xdr:colOff>537887</xdr:colOff>
      <xdr:row>3</xdr:row>
      <xdr:rowOff>87635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14:cNvPr>
            <xdr14:cNvContentPartPr/>
          </xdr14:nvContentPartPr>
          <xdr14:nvPr macro=""/>
          <xdr14:xfrm>
            <a:off x="1314720" y="554760"/>
            <a:ext cx="360" cy="36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AD970214-8B92-47B3-92D2-B4A36CAC4CC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720" y="546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525682</xdr:colOff>
      <xdr:row>3</xdr:row>
      <xdr:rowOff>87275</xdr:rowOff>
    </xdr:from>
    <xdr:to>
      <xdr:col>4</xdr:col>
      <xdr:colOff>526042</xdr:colOff>
      <xdr:row>3</xdr:row>
      <xdr:rowOff>87635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14:cNvPr>
            <xdr14:cNvContentPartPr/>
          </xdr14:nvContentPartPr>
          <xdr14:nvPr macro=""/>
          <xdr14:xfrm>
            <a:off x="2886480" y="554760"/>
            <a:ext cx="360" cy="36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762DAC3E-AF47-4737-AB92-7CA5B1E0B4D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77480" y="546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543322</xdr:colOff>
      <xdr:row>3</xdr:row>
      <xdr:rowOff>116795</xdr:rowOff>
    </xdr:from>
    <xdr:to>
      <xdr:col>4</xdr:col>
      <xdr:colOff>543682</xdr:colOff>
      <xdr:row>3</xdr:row>
      <xdr:rowOff>117155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14:cNvPr>
            <xdr14:cNvContentPartPr/>
          </xdr14:nvContentPartPr>
          <xdr14:nvPr macro=""/>
          <xdr14:xfrm>
            <a:off x="2904120" y="584280"/>
            <a:ext cx="360" cy="360"/>
          </xdr14:xfrm>
        </xdr:contentPart>
      </mc:Choice>
      <mc:Fallback xmlns="">
        <xdr:pic>
          <xdr:nvPicPr>
            <xdr:cNvPr id="10" name="Entrada de lápiz 9">
              <a:extLst>
                <a:ext uri="{FF2B5EF4-FFF2-40B4-BE49-F238E27FC236}">
                  <a16:creationId xmlns:a16="http://schemas.microsoft.com/office/drawing/2014/main" id="{BC3FA4EB-CE8A-4198-B441-FA0B5C84B5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95120" y="575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752307</xdr:colOff>
      <xdr:row>1</xdr:row>
      <xdr:rowOff>145255</xdr:rowOff>
    </xdr:from>
    <xdr:to>
      <xdr:col>9</xdr:col>
      <xdr:colOff>642936</xdr:colOff>
      <xdr:row>23</xdr:row>
      <xdr:rowOff>90313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677597</xdr:colOff>
      <xdr:row>1</xdr:row>
      <xdr:rowOff>63500</xdr:rowOff>
    </xdr:from>
    <xdr:to>
      <xdr:col>19</xdr:col>
      <xdr:colOff>486832</xdr:colOff>
      <xdr:row>23</xdr:row>
      <xdr:rowOff>23109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764214</xdr:colOff>
      <xdr:row>30</xdr:row>
      <xdr:rowOff>29631</xdr:rowOff>
    </xdr:from>
    <xdr:to>
      <xdr:col>9</xdr:col>
      <xdr:colOff>366278</xdr:colOff>
      <xdr:row>51</xdr:row>
      <xdr:rowOff>140823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0.02894</cdr:x>
      <cdr:y>0.26682</cdr:y>
    </cdr:from>
    <cdr:to>
      <cdr:x>0.11977</cdr:x>
      <cdr:y>0.32126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113F345-E44C-5F44-A0BD-078CF01F957A}"/>
            </a:ext>
          </a:extLst>
        </cdr:cNvPr>
        <cdr:cNvSpPr txBox="1"/>
      </cdr:nvSpPr>
      <cdr:spPr>
        <a:xfrm xmlns:a="http://schemas.openxmlformats.org/drawingml/2006/main">
          <a:off x="187514" y="960544"/>
          <a:ext cx="588578" cy="19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Umbral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0.03939</cdr:x>
      <cdr:y>0.25548</cdr:y>
    </cdr:from>
    <cdr:to>
      <cdr:x>0.12974</cdr:x>
      <cdr:y>0.31125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113F345-E44C-5F44-A0BD-078CF01F957A}"/>
            </a:ext>
          </a:extLst>
        </cdr:cNvPr>
        <cdr:cNvSpPr txBox="1"/>
      </cdr:nvSpPr>
      <cdr:spPr>
        <a:xfrm xmlns:a="http://schemas.openxmlformats.org/drawingml/2006/main">
          <a:off x="255279" y="919719"/>
          <a:ext cx="585404" cy="200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Umbral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0.0292</cdr:x>
      <cdr:y>0.41875</cdr:y>
    </cdr:from>
    <cdr:to>
      <cdr:x>0.12141</cdr:x>
      <cdr:y>0.47729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113F345-E44C-5F44-A0BD-078CF01F957A}"/>
            </a:ext>
          </a:extLst>
        </cdr:cNvPr>
        <cdr:cNvSpPr txBox="1"/>
      </cdr:nvSpPr>
      <cdr:spPr>
        <a:xfrm xmlns:a="http://schemas.openxmlformats.org/drawingml/2006/main">
          <a:off x="189242" y="1507511"/>
          <a:ext cx="597521" cy="210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Umbral</a:t>
          </a:r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5-26T22:29:43.50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5-26T22:29:44.0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5-26T22:29:44.86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5-26T22:29:46.13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  <inkml:trace contextRef="#ctx0" brushRef="#br0" timeOffset="351.4">0 1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5-26T22:29:48.0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  <inkml:trace contextRef="#ctx0" brushRef="#br0" timeOffset="331.95">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workbookViewId="0">
      <selection activeCell="C15" sqref="C15"/>
    </sheetView>
  </sheetViews>
  <sheetFormatPr baseColWidth="10" defaultRowHeight="12.75"/>
  <cols>
    <col min="1" max="1" width="12.28515625" bestFit="1" customWidth="1"/>
  </cols>
  <sheetData>
    <row r="1" spans="1:1">
      <c r="A1" s="6">
        <f>COUNTIF(Manufacturero!B5:B9994,"&lt;&gt;")+4</f>
        <v>247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465" r:id="rId4" name="Button 1">
              <controlPr defaultSize="0" print="0" autoFill="0" autoPict="0" macro="[0]!Crear_fila">
                <anchor moveWithCells="1" sizeWithCells="1">
                  <from>
                    <xdr:col>1</xdr:col>
                    <xdr:colOff>104775</xdr:colOff>
                    <xdr:row>1</xdr:row>
                    <xdr:rowOff>9525</xdr:rowOff>
                  </from>
                  <to>
                    <xdr:col>3</xdr:col>
                    <xdr:colOff>752475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69" r:id="rId5" name="Button 5">
              <controlPr defaultSize="0" print="0" autoFill="0" autoPict="0" macro="[0]!Eliminar_fila">
                <anchor moveWithCells="1" sizeWithCells="1">
                  <from>
                    <xdr:col>5</xdr:col>
                    <xdr:colOff>180975</xdr:colOff>
                    <xdr:row>1</xdr:row>
                    <xdr:rowOff>38100</xdr:rowOff>
                  </from>
                  <to>
                    <xdr:col>8</xdr:col>
                    <xdr:colOff>123825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0" r:id="rId6" name="Button 6">
              <controlPr defaultSize="0" print="0" autoFill="0" autoPict="0" macro="[0]!Formato">
                <anchor moveWithCells="1" sizeWithCells="1">
                  <from>
                    <xdr:col>1</xdr:col>
                    <xdr:colOff>142875</xdr:colOff>
                    <xdr:row>5</xdr:row>
                    <xdr:rowOff>152400</xdr:rowOff>
                  </from>
                  <to>
                    <xdr:col>3</xdr:col>
                    <xdr:colOff>714375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499984740745262"/>
  </sheetPr>
  <dimension ref="A1:IT723"/>
  <sheetViews>
    <sheetView showGridLines="0" showRuler="0" zoomScale="120" zoomScaleNormal="120" zoomScalePageLayoutView="90" workbookViewId="0">
      <pane xSplit="2" ySplit="4" topLeftCell="C235" activePane="bottomRight" state="frozen"/>
      <selection pane="topRight" activeCell="C1" sqref="C1"/>
      <selection pane="bottomLeft" activeCell="A5" sqref="A5"/>
      <selection pane="bottomRight" activeCell="AX247" sqref="AX247"/>
    </sheetView>
  </sheetViews>
  <sheetFormatPr baseColWidth="10" defaultColWidth="9.140625" defaultRowHeight="12"/>
  <cols>
    <col min="1" max="1" width="8.28515625" style="38" bestFit="1" customWidth="1"/>
    <col min="2" max="2" width="3.42578125" style="32" bestFit="1" customWidth="1"/>
    <col min="3" max="3" width="9.28515625" style="44" bestFit="1" customWidth="1"/>
    <col min="4" max="4" width="14.42578125" style="45" bestFit="1" customWidth="1"/>
    <col min="5" max="5" width="8.5703125" style="44" bestFit="1" customWidth="1"/>
    <col min="6" max="6" width="18" style="45" bestFit="1" customWidth="1"/>
    <col min="7" max="7" width="14.42578125" style="45" bestFit="1" customWidth="1"/>
    <col min="8" max="8" width="8.28515625" style="40" bestFit="1" customWidth="1"/>
    <col min="9" max="9" width="18" style="45" bestFit="1" customWidth="1"/>
    <col min="10" max="10" width="9.28515625" style="44" bestFit="1" customWidth="1"/>
    <col min="11" max="11" width="14.42578125" style="45" bestFit="1" customWidth="1"/>
    <col min="12" max="12" width="8.28515625" style="45" bestFit="1" customWidth="1"/>
    <col min="13" max="13" width="18" style="45" bestFit="1" customWidth="1"/>
    <col min="14" max="14" width="14.42578125" style="45" bestFit="1" customWidth="1"/>
    <col min="15" max="15" width="8.28515625" style="45" bestFit="1" customWidth="1"/>
    <col min="16" max="16" width="18" style="45" bestFit="1" customWidth="1"/>
    <col min="17" max="17" width="9.28515625" style="44" bestFit="1" customWidth="1"/>
    <col min="18" max="18" width="14.42578125" style="45" bestFit="1" customWidth="1"/>
    <col min="19" max="19" width="8.28515625" style="45" bestFit="1" customWidth="1"/>
    <col min="20" max="20" width="18" style="45" bestFit="1" customWidth="1"/>
    <col min="21" max="21" width="14.42578125" style="45" bestFit="1" customWidth="1"/>
    <col min="22" max="22" width="8.28515625" style="45" bestFit="1" customWidth="1"/>
    <col min="23" max="23" width="18" style="45" bestFit="1" customWidth="1"/>
    <col min="24" max="24" width="9.28515625" style="44" bestFit="1" customWidth="1"/>
    <col min="25" max="25" width="14.42578125" style="45" bestFit="1" customWidth="1"/>
    <col min="26" max="26" width="8.28515625" style="45" bestFit="1" customWidth="1"/>
    <col min="27" max="27" width="18" style="45" bestFit="1" customWidth="1"/>
    <col min="28" max="28" width="14.42578125" style="45" bestFit="1" customWidth="1"/>
    <col min="29" max="29" width="8.28515625" style="45" bestFit="1" customWidth="1"/>
    <col min="30" max="30" width="18" style="45" bestFit="1" customWidth="1"/>
    <col min="31" max="31" width="9.28515625" style="46" bestFit="1" customWidth="1"/>
    <col min="32" max="32" width="18" style="47" bestFit="1" customWidth="1"/>
    <col min="33" max="33" width="8.28515625" style="47" bestFit="1" customWidth="1"/>
    <col min="34" max="34" width="18" style="47" bestFit="1" customWidth="1"/>
    <col min="35" max="35" width="14.42578125" style="47" bestFit="1" customWidth="1"/>
    <col min="36" max="36" width="8.28515625" style="47" bestFit="1" customWidth="1"/>
    <col min="37" max="37" width="18" style="47" bestFit="1" customWidth="1"/>
    <col min="38" max="38" width="9.28515625" style="44" bestFit="1" customWidth="1"/>
    <col min="39" max="39" width="14.42578125" style="45" bestFit="1" customWidth="1"/>
    <col min="40" max="40" width="8.28515625" style="45" bestFit="1" customWidth="1"/>
    <col min="41" max="41" width="18" style="45" bestFit="1" customWidth="1"/>
    <col min="42" max="42" width="14.42578125" style="45" bestFit="1" customWidth="1"/>
    <col min="43" max="43" width="8.28515625" style="45" bestFit="1" customWidth="1"/>
    <col min="44" max="44" width="18" style="45" bestFit="1" customWidth="1"/>
    <col min="45" max="45" width="9.28515625" style="44" bestFit="1" customWidth="1"/>
    <col min="46" max="46" width="14.42578125" style="45" bestFit="1" customWidth="1"/>
    <col min="47" max="47" width="7.7109375" style="45" customWidth="1"/>
    <col min="48" max="48" width="18" style="45" bestFit="1" customWidth="1"/>
    <col min="49" max="49" width="14.42578125" style="45" bestFit="1" customWidth="1"/>
    <col min="50" max="50" width="8.28515625" style="45" bestFit="1" customWidth="1"/>
    <col min="51" max="51" width="18" style="45" bestFit="1" customWidth="1"/>
    <col min="52" max="253" width="9.140625" style="58"/>
    <col min="254" max="254" width="2.28515625" style="58" bestFit="1" customWidth="1"/>
    <col min="255" max="16384" width="9.140625" style="58"/>
  </cols>
  <sheetData>
    <row r="1" spans="1:51" ht="12.75" thickBot="1">
      <c r="A1" s="176"/>
      <c r="B1" s="177"/>
      <c r="C1" s="166" t="s">
        <v>59</v>
      </c>
      <c r="D1" s="167"/>
      <c r="E1" s="167"/>
      <c r="F1" s="167"/>
      <c r="G1" s="167"/>
      <c r="H1" s="167"/>
      <c r="I1" s="168"/>
      <c r="J1" s="166" t="s">
        <v>23</v>
      </c>
      <c r="K1" s="167"/>
      <c r="L1" s="167"/>
      <c r="M1" s="167"/>
      <c r="N1" s="167"/>
      <c r="O1" s="167"/>
      <c r="P1" s="168"/>
      <c r="Q1" s="166" t="s">
        <v>24</v>
      </c>
      <c r="R1" s="167"/>
      <c r="S1" s="167"/>
      <c r="T1" s="167"/>
      <c r="U1" s="167"/>
      <c r="V1" s="167"/>
      <c r="W1" s="168"/>
      <c r="X1" s="166" t="s">
        <v>25</v>
      </c>
      <c r="Y1" s="167"/>
      <c r="Z1" s="167"/>
      <c r="AA1" s="167"/>
      <c r="AB1" s="167"/>
      <c r="AC1" s="167"/>
      <c r="AD1" s="168"/>
      <c r="AE1" s="166" t="s">
        <v>26</v>
      </c>
      <c r="AF1" s="167"/>
      <c r="AG1" s="167"/>
      <c r="AH1" s="167"/>
      <c r="AI1" s="167"/>
      <c r="AJ1" s="167"/>
      <c r="AK1" s="168"/>
      <c r="AL1" s="166" t="s">
        <v>27</v>
      </c>
      <c r="AM1" s="167"/>
      <c r="AN1" s="167"/>
      <c r="AO1" s="167"/>
      <c r="AP1" s="167"/>
      <c r="AQ1" s="167"/>
      <c r="AR1" s="168"/>
      <c r="AS1" s="166" t="s">
        <v>28</v>
      </c>
      <c r="AT1" s="167"/>
      <c r="AU1" s="167"/>
      <c r="AV1" s="167"/>
      <c r="AW1" s="167"/>
      <c r="AX1" s="167"/>
      <c r="AY1" s="168"/>
    </row>
    <row r="2" spans="1:51">
      <c r="A2" s="24"/>
      <c r="B2" s="4"/>
      <c r="C2" s="180" t="s">
        <v>72</v>
      </c>
      <c r="D2" s="181"/>
      <c r="E2" s="181"/>
      <c r="F2" s="181"/>
      <c r="G2" s="181"/>
      <c r="H2" s="181"/>
      <c r="I2" s="182"/>
      <c r="J2" s="169" t="s">
        <v>16</v>
      </c>
      <c r="K2" s="170"/>
      <c r="L2" s="170"/>
      <c r="M2" s="170"/>
      <c r="N2" s="170"/>
      <c r="O2" s="170"/>
      <c r="P2" s="171"/>
      <c r="Q2" s="173" t="s">
        <v>22</v>
      </c>
      <c r="R2" s="174"/>
      <c r="S2" s="174"/>
      <c r="T2" s="174"/>
      <c r="U2" s="174"/>
      <c r="V2" s="174"/>
      <c r="W2" s="175"/>
      <c r="X2" s="173" t="s">
        <v>19</v>
      </c>
      <c r="Y2" s="174"/>
      <c r="Z2" s="174"/>
      <c r="AA2" s="174"/>
      <c r="AB2" s="174"/>
      <c r="AC2" s="174"/>
      <c r="AD2" s="175"/>
      <c r="AE2" s="173" t="s">
        <v>56</v>
      </c>
      <c r="AF2" s="174"/>
      <c r="AG2" s="174"/>
      <c r="AH2" s="174"/>
      <c r="AI2" s="174"/>
      <c r="AJ2" s="174"/>
      <c r="AK2" s="175"/>
      <c r="AL2" s="173" t="s">
        <v>17</v>
      </c>
      <c r="AM2" s="174"/>
      <c r="AN2" s="174"/>
      <c r="AO2" s="174"/>
      <c r="AP2" s="174"/>
      <c r="AQ2" s="174"/>
      <c r="AR2" s="175"/>
      <c r="AS2" s="173" t="s">
        <v>18</v>
      </c>
      <c r="AT2" s="174"/>
      <c r="AU2" s="174"/>
      <c r="AV2" s="174"/>
      <c r="AW2" s="174"/>
      <c r="AX2" s="174"/>
      <c r="AY2" s="175"/>
    </row>
    <row r="3" spans="1:51">
      <c r="A3" s="164" t="s">
        <v>0</v>
      </c>
      <c r="B3" s="165"/>
      <c r="C3" s="164" t="s">
        <v>1</v>
      </c>
      <c r="D3" s="165"/>
      <c r="E3" s="165" t="s">
        <v>2</v>
      </c>
      <c r="F3" s="165"/>
      <c r="G3" s="165"/>
      <c r="H3" s="165" t="s">
        <v>13</v>
      </c>
      <c r="I3" s="172"/>
      <c r="J3" s="164" t="s">
        <v>1</v>
      </c>
      <c r="K3" s="165"/>
      <c r="L3" s="165" t="s">
        <v>2</v>
      </c>
      <c r="M3" s="165"/>
      <c r="N3" s="165"/>
      <c r="O3" s="165" t="s">
        <v>13</v>
      </c>
      <c r="P3" s="172"/>
      <c r="Q3" s="164" t="s">
        <v>1</v>
      </c>
      <c r="R3" s="165"/>
      <c r="S3" s="165" t="s">
        <v>2</v>
      </c>
      <c r="T3" s="165"/>
      <c r="U3" s="165"/>
      <c r="V3" s="165" t="s">
        <v>13</v>
      </c>
      <c r="W3" s="172"/>
      <c r="X3" s="164" t="s">
        <v>1</v>
      </c>
      <c r="Y3" s="165"/>
      <c r="Z3" s="165" t="s">
        <v>2</v>
      </c>
      <c r="AA3" s="165"/>
      <c r="AB3" s="165"/>
      <c r="AC3" s="165" t="s">
        <v>13</v>
      </c>
      <c r="AD3" s="172"/>
      <c r="AE3" s="164" t="s">
        <v>1</v>
      </c>
      <c r="AF3" s="165"/>
      <c r="AG3" s="165" t="s">
        <v>2</v>
      </c>
      <c r="AH3" s="165"/>
      <c r="AI3" s="165"/>
      <c r="AJ3" s="165" t="s">
        <v>13</v>
      </c>
      <c r="AK3" s="172"/>
      <c r="AL3" s="164" t="s">
        <v>1</v>
      </c>
      <c r="AM3" s="165"/>
      <c r="AN3" s="165" t="s">
        <v>2</v>
      </c>
      <c r="AO3" s="165"/>
      <c r="AP3" s="165"/>
      <c r="AQ3" s="165" t="s">
        <v>13</v>
      </c>
      <c r="AR3" s="172"/>
      <c r="AS3" s="164" t="s">
        <v>1</v>
      </c>
      <c r="AT3" s="165"/>
      <c r="AU3" s="165" t="s">
        <v>2</v>
      </c>
      <c r="AV3" s="165"/>
      <c r="AW3" s="165"/>
      <c r="AX3" s="165" t="s">
        <v>13</v>
      </c>
      <c r="AY3" s="172"/>
    </row>
    <row r="4" spans="1:51" ht="12.75" thickBot="1">
      <c r="A4" s="178"/>
      <c r="B4" s="179"/>
      <c r="C4" s="25" t="s">
        <v>3</v>
      </c>
      <c r="D4" s="26" t="s">
        <v>14</v>
      </c>
      <c r="E4" s="95" t="s">
        <v>20</v>
      </c>
      <c r="F4" s="97" t="s">
        <v>15</v>
      </c>
      <c r="G4" s="26" t="s">
        <v>14</v>
      </c>
      <c r="H4" s="99" t="s">
        <v>21</v>
      </c>
      <c r="I4" s="100" t="s">
        <v>15</v>
      </c>
      <c r="J4" s="25" t="s">
        <v>3</v>
      </c>
      <c r="K4" s="26" t="s">
        <v>14</v>
      </c>
      <c r="L4" s="97" t="s">
        <v>20</v>
      </c>
      <c r="M4" s="97" t="s">
        <v>15</v>
      </c>
      <c r="N4" s="26" t="s">
        <v>14</v>
      </c>
      <c r="O4" s="28" t="s">
        <v>21</v>
      </c>
      <c r="P4" s="27" t="s">
        <v>15</v>
      </c>
      <c r="Q4" s="25" t="s">
        <v>3</v>
      </c>
      <c r="R4" s="26" t="s">
        <v>14</v>
      </c>
      <c r="S4" s="97" t="s">
        <v>20</v>
      </c>
      <c r="T4" s="97" t="s">
        <v>15</v>
      </c>
      <c r="U4" s="26" t="s">
        <v>14</v>
      </c>
      <c r="V4" s="28" t="s">
        <v>21</v>
      </c>
      <c r="W4" s="27" t="s">
        <v>15</v>
      </c>
      <c r="X4" s="25" t="s">
        <v>3</v>
      </c>
      <c r="Y4" s="26" t="s">
        <v>14</v>
      </c>
      <c r="Z4" s="97" t="s">
        <v>20</v>
      </c>
      <c r="AA4" s="97" t="s">
        <v>15</v>
      </c>
      <c r="AB4" s="26" t="s">
        <v>14</v>
      </c>
      <c r="AC4" s="28" t="s">
        <v>21</v>
      </c>
      <c r="AD4" s="27" t="s">
        <v>15</v>
      </c>
      <c r="AE4" s="25" t="s">
        <v>3</v>
      </c>
      <c r="AF4" s="26" t="s">
        <v>15</v>
      </c>
      <c r="AG4" s="97" t="s">
        <v>20</v>
      </c>
      <c r="AH4" s="102" t="s">
        <v>15</v>
      </c>
      <c r="AI4" s="29" t="s">
        <v>14</v>
      </c>
      <c r="AJ4" s="28" t="s">
        <v>21</v>
      </c>
      <c r="AK4" s="30" t="s">
        <v>15</v>
      </c>
      <c r="AL4" s="25" t="s">
        <v>3</v>
      </c>
      <c r="AM4" s="26" t="s">
        <v>14</v>
      </c>
      <c r="AN4" s="97" t="s">
        <v>20</v>
      </c>
      <c r="AO4" s="97" t="s">
        <v>15</v>
      </c>
      <c r="AP4" s="26" t="s">
        <v>14</v>
      </c>
      <c r="AQ4" s="28" t="s">
        <v>21</v>
      </c>
      <c r="AR4" s="27" t="s">
        <v>15</v>
      </c>
      <c r="AS4" s="25" t="s">
        <v>3</v>
      </c>
      <c r="AT4" s="26" t="s">
        <v>14</v>
      </c>
      <c r="AU4" s="97" t="s">
        <v>20</v>
      </c>
      <c r="AV4" s="97" t="s">
        <v>15</v>
      </c>
      <c r="AW4" s="26" t="s">
        <v>14</v>
      </c>
      <c r="AX4" s="28" t="s">
        <v>21</v>
      </c>
      <c r="AY4" s="27" t="s">
        <v>15</v>
      </c>
    </row>
    <row r="5" spans="1:51">
      <c r="A5" s="31">
        <v>2005</v>
      </c>
      <c r="B5" s="32" t="s">
        <v>4</v>
      </c>
      <c r="C5" s="33">
        <v>51.22222</v>
      </c>
      <c r="D5" s="34"/>
      <c r="E5" s="98">
        <v>54.077022239292198</v>
      </c>
      <c r="F5" s="98"/>
      <c r="G5" s="36"/>
      <c r="H5" s="96">
        <v>53.834031156255797</v>
      </c>
      <c r="I5" s="101"/>
      <c r="J5" s="33">
        <v>50.507989999999999</v>
      </c>
      <c r="K5" s="34"/>
      <c r="L5" s="98">
        <v>52.628831886834902</v>
      </c>
      <c r="M5" s="98"/>
      <c r="N5" s="36"/>
      <c r="O5" s="35">
        <v>52.536143822985501</v>
      </c>
      <c r="P5" s="37"/>
      <c r="Q5" s="33">
        <v>49.44444</v>
      </c>
      <c r="R5" s="34"/>
      <c r="S5" s="98">
        <v>53.404734442274403</v>
      </c>
      <c r="T5" s="98"/>
      <c r="U5" s="36"/>
      <c r="V5" s="35">
        <v>54.526695370886699</v>
      </c>
      <c r="W5" s="37"/>
      <c r="X5" s="33">
        <v>51.111109999999996</v>
      </c>
      <c r="Y5" s="34"/>
      <c r="Z5" s="98">
        <v>54.638193526305699</v>
      </c>
      <c r="AA5" s="98"/>
      <c r="AB5" s="36"/>
      <c r="AC5" s="35">
        <v>54.456211147635301</v>
      </c>
      <c r="AD5" s="37"/>
      <c r="AE5" s="33">
        <v>49.72222</v>
      </c>
      <c r="AF5" s="34"/>
      <c r="AG5" s="98">
        <v>50.987668096994099</v>
      </c>
      <c r="AH5" s="98"/>
      <c r="AI5" s="36"/>
      <c r="AJ5" s="35">
        <v>51.233947392765302</v>
      </c>
      <c r="AK5" s="37"/>
      <c r="AL5" s="33">
        <v>53.888890000000004</v>
      </c>
      <c r="AM5" s="34"/>
      <c r="AN5" s="98">
        <v>53.5690716840774</v>
      </c>
      <c r="AO5" s="98"/>
      <c r="AP5" s="36"/>
      <c r="AQ5" s="35">
        <v>55.112494085195898</v>
      </c>
      <c r="AR5" s="37"/>
      <c r="AS5" s="33">
        <v>51.94444</v>
      </c>
      <c r="AT5" s="34"/>
      <c r="AU5" s="98">
        <v>52.527999999999999</v>
      </c>
      <c r="AV5" s="98"/>
      <c r="AW5" s="36"/>
      <c r="AX5" s="35">
        <v>52.090620528129897</v>
      </c>
      <c r="AY5" s="37"/>
    </row>
    <row r="6" spans="1:51">
      <c r="B6" s="59" t="s">
        <v>5</v>
      </c>
      <c r="C6" s="110">
        <v>53.75</v>
      </c>
      <c r="D6" s="111"/>
      <c r="E6" s="105">
        <v>54.919782304081302</v>
      </c>
      <c r="F6" s="105">
        <f>(ROUND(E6,1)-ROUND(E5,1))</f>
        <v>0.79999999999999716</v>
      </c>
      <c r="G6" s="112"/>
      <c r="H6" s="108">
        <v>53.497190068736799</v>
      </c>
      <c r="I6" s="113">
        <f>(ROUND(H6,1)-ROUND(H5,1))</f>
        <v>-0.29999999999999716</v>
      </c>
      <c r="J6" s="110">
        <v>52.217790000000001</v>
      </c>
      <c r="K6" s="111"/>
      <c r="L6" s="105">
        <v>53.709616287410199</v>
      </c>
      <c r="M6" s="105">
        <f>(ROUND(L6,1)-ROUND(L5,1))</f>
        <v>1.1000000000000014</v>
      </c>
      <c r="N6" s="112"/>
      <c r="O6" s="15">
        <v>51.998873582032601</v>
      </c>
      <c r="P6" s="114">
        <f>(ROUND(O6,1)-ROUND(O5,1))</f>
        <v>-0.5</v>
      </c>
      <c r="Q6" s="110">
        <v>53.409089999999999</v>
      </c>
      <c r="R6" s="111"/>
      <c r="S6" s="105">
        <v>57.057122540879099</v>
      </c>
      <c r="T6" s="105">
        <f>(ROUND(S6,1)-ROUND(S5,1))</f>
        <v>3.7000000000000028</v>
      </c>
      <c r="U6" s="112"/>
      <c r="V6" s="15">
        <v>54.238380332043597</v>
      </c>
      <c r="W6" s="114">
        <f>(ROUND(V6,1)-ROUND(V5,1))</f>
        <v>-0.29999999999999716</v>
      </c>
      <c r="X6" s="110">
        <v>55.965910000000001</v>
      </c>
      <c r="Y6" s="111"/>
      <c r="Z6" s="105">
        <v>59.182218989674901</v>
      </c>
      <c r="AA6" s="105">
        <f>(ROUND(Z6,1)-ROUND(Z5,1))</f>
        <v>4.6000000000000014</v>
      </c>
      <c r="AB6" s="112"/>
      <c r="AC6" s="15">
        <v>54.128860739471897</v>
      </c>
      <c r="AD6" s="114">
        <f>(ROUND(AC6,1)-ROUND(AC5,1))</f>
        <v>-0.39999999999999858</v>
      </c>
      <c r="AE6" s="110">
        <v>51.136360000000003</v>
      </c>
      <c r="AF6" s="111">
        <f>(ROUND(AE6,1)-ROUND(AE5,1))</f>
        <v>1.3999999999999986</v>
      </c>
      <c r="AG6" s="105">
        <v>52.565902932504301</v>
      </c>
      <c r="AH6" s="105">
        <f>(ROUND(AG6,1)-ROUND(AG5,1))</f>
        <v>1.6000000000000014</v>
      </c>
      <c r="AI6" s="112"/>
      <c r="AJ6" s="15">
        <v>50.888667545325497</v>
      </c>
      <c r="AK6" s="114">
        <f>(ROUND(AJ6,1)-ROUND(AJ5,1))</f>
        <v>-0.30000000000000426</v>
      </c>
      <c r="AL6" s="110">
        <v>55.681820000000002</v>
      </c>
      <c r="AM6" s="111"/>
      <c r="AN6" s="105">
        <v>55.299373545469798</v>
      </c>
      <c r="AO6" s="105">
        <f>(ROUND(AN6,1)-ROUND(AN5,1))</f>
        <v>1.6999999999999957</v>
      </c>
      <c r="AP6" s="112"/>
      <c r="AQ6" s="15">
        <v>54.774027660554303</v>
      </c>
      <c r="AR6" s="114">
        <f>(ROUND(AQ6,1)-ROUND(AQ5,1))</f>
        <v>-0.30000000000000426</v>
      </c>
      <c r="AS6" s="110">
        <v>52.556820000000002</v>
      </c>
      <c r="AT6" s="111"/>
      <c r="AU6" s="105">
        <v>52.557000000000002</v>
      </c>
      <c r="AV6" s="105">
        <f>(ROUND(AU6,1)-ROUND(AU5,1))</f>
        <v>0.10000000000000142</v>
      </c>
      <c r="AW6" s="112"/>
      <c r="AX6" s="15">
        <v>51.932227838667799</v>
      </c>
      <c r="AY6" s="114">
        <f>(ROUND(AX6,1)-ROUND(AX5,1))</f>
        <v>-0.20000000000000284</v>
      </c>
    </row>
    <row r="7" spans="1:51">
      <c r="B7" s="59" t="s">
        <v>6</v>
      </c>
      <c r="C7" s="110">
        <v>53.1</v>
      </c>
      <c r="D7" s="111"/>
      <c r="E7" s="105">
        <v>52.717919508295601</v>
      </c>
      <c r="F7" s="105">
        <f t="shared" ref="F7:F70" si="0">(ROUND(E7,1)-ROUND(E6,1))</f>
        <v>-2.1999999999999957</v>
      </c>
      <c r="G7" s="112"/>
      <c r="H7" s="108">
        <v>53.128675407861799</v>
      </c>
      <c r="I7" s="113">
        <f t="shared" ref="I7:I70" si="1">(ROUND(H7,1)-ROUND(H6,1))</f>
        <v>-0.39999999999999858</v>
      </c>
      <c r="J7" s="110">
        <v>51.778410000000001</v>
      </c>
      <c r="K7" s="111"/>
      <c r="L7" s="105">
        <v>51.245659276051498</v>
      </c>
      <c r="M7" s="105">
        <f t="shared" ref="M7:M70" si="2">(ROUND(L7,1)-ROUND(L6,1))</f>
        <v>-2.5</v>
      </c>
      <c r="N7" s="112"/>
      <c r="O7" s="15">
        <v>51.4317697863235</v>
      </c>
      <c r="P7" s="114">
        <f t="shared" ref="P7:P70" si="3">(ROUND(O7,1)-ROUND(O6,1))</f>
        <v>-0.60000000000000142</v>
      </c>
      <c r="Q7" s="110">
        <v>56.75</v>
      </c>
      <c r="R7" s="111"/>
      <c r="S7" s="105">
        <v>54.726364322774003</v>
      </c>
      <c r="T7" s="105">
        <f t="shared" ref="T7:T70" si="4">(ROUND(S7,1)-ROUND(S6,1))</f>
        <v>-2.3999999999999986</v>
      </c>
      <c r="U7" s="112"/>
      <c r="V7" s="15">
        <v>53.829465811918098</v>
      </c>
      <c r="W7" s="114">
        <f t="shared" ref="W7:W70" si="5">(ROUND(V7,1)-ROUND(V6,1))</f>
        <v>-0.40000000000000568</v>
      </c>
      <c r="X7" s="110">
        <v>55</v>
      </c>
      <c r="Y7" s="111"/>
      <c r="Z7" s="105">
        <v>53.728760761312699</v>
      </c>
      <c r="AA7" s="105">
        <f t="shared" ref="AA7:AA70" si="6">(ROUND(Z7,1)-ROUND(Z6,1))</f>
        <v>-5.5</v>
      </c>
      <c r="AB7" s="112"/>
      <c r="AC7" s="15">
        <v>53.712271757439503</v>
      </c>
      <c r="AD7" s="114">
        <f t="shared" ref="AD7:AD70" si="7">(ROUND(AC7,1)-ROUND(AC6,1))</f>
        <v>-0.39999999999999858</v>
      </c>
      <c r="AE7" s="110">
        <v>51.25</v>
      </c>
      <c r="AF7" s="111">
        <f t="shared" ref="AF7:AF70" si="8">(ROUND(AE7,1)-ROUND(AE6,1))</f>
        <v>0.19999999999999574</v>
      </c>
      <c r="AG7" s="105">
        <v>50.3367056659092</v>
      </c>
      <c r="AH7" s="105">
        <f t="shared" ref="AH7:AH70" si="9">(ROUND(AG7,1)-ROUND(AG6,1))</f>
        <v>-2.3000000000000043</v>
      </c>
      <c r="AI7" s="112"/>
      <c r="AJ7" s="15">
        <v>50.481247939554301</v>
      </c>
      <c r="AK7" s="114">
        <f t="shared" ref="AK7:AK70" si="10">(ROUND(AJ7,1)-ROUND(AJ6,1))</f>
        <v>-0.39999999999999858</v>
      </c>
      <c r="AL7" s="110">
        <v>53.75</v>
      </c>
      <c r="AM7" s="111"/>
      <c r="AN7" s="105">
        <v>54.210004682572901</v>
      </c>
      <c r="AO7" s="105">
        <f t="shared" ref="AO7:AO70" si="11">(ROUND(AN7,1)-ROUND(AN6,1))</f>
        <v>-1.0999999999999943</v>
      </c>
      <c r="AP7" s="112"/>
      <c r="AQ7" s="15">
        <v>54.506649094668902</v>
      </c>
      <c r="AR7" s="114">
        <f t="shared" ref="AR7:AR70" si="12">(ROUND(AQ7,1)-ROUND(AQ6,1))</f>
        <v>-0.29999999999999716</v>
      </c>
      <c r="AS7" s="110">
        <v>48.75</v>
      </c>
      <c r="AT7" s="111"/>
      <c r="AU7" s="105">
        <v>48.75</v>
      </c>
      <c r="AV7" s="105">
        <f t="shared" ref="AV7:AV70" si="13">(ROUND(AU7,1)-ROUND(AU6,1))</f>
        <v>-3.8000000000000043</v>
      </c>
      <c r="AW7" s="112"/>
      <c r="AX7" s="15">
        <v>51.878570842675003</v>
      </c>
      <c r="AY7" s="114">
        <f t="shared" ref="AY7:AY70" si="14">(ROUND(AX7,1)-ROUND(AX6,1))</f>
        <v>0</v>
      </c>
    </row>
    <row r="8" spans="1:51">
      <c r="B8" s="59" t="s">
        <v>7</v>
      </c>
      <c r="C8" s="110">
        <v>53.5</v>
      </c>
      <c r="D8" s="111"/>
      <c r="E8" s="105">
        <v>51.7644750024958</v>
      </c>
      <c r="F8" s="105">
        <f t="shared" si="0"/>
        <v>-0.90000000000000568</v>
      </c>
      <c r="G8" s="112"/>
      <c r="H8" s="108">
        <v>52.814847020627603</v>
      </c>
      <c r="I8" s="113">
        <f t="shared" si="1"/>
        <v>-0.30000000000000426</v>
      </c>
      <c r="J8" s="110">
        <v>51.796599999999998</v>
      </c>
      <c r="K8" s="111"/>
      <c r="L8" s="105">
        <v>50.323929826863001</v>
      </c>
      <c r="M8" s="105">
        <f t="shared" si="2"/>
        <v>-0.90000000000000568</v>
      </c>
      <c r="N8" s="112"/>
      <c r="O8" s="15">
        <v>50.920559721482498</v>
      </c>
      <c r="P8" s="114">
        <f t="shared" si="3"/>
        <v>-0.5</v>
      </c>
      <c r="Q8" s="110">
        <v>54.75</v>
      </c>
      <c r="R8" s="111"/>
      <c r="S8" s="105">
        <v>51.709958446144498</v>
      </c>
      <c r="T8" s="105">
        <f t="shared" si="4"/>
        <v>-3</v>
      </c>
      <c r="U8" s="112"/>
      <c r="V8" s="15">
        <v>53.542569915608702</v>
      </c>
      <c r="W8" s="114">
        <f t="shared" si="5"/>
        <v>-0.29999999999999716</v>
      </c>
      <c r="X8" s="110">
        <v>56</v>
      </c>
      <c r="Y8" s="111"/>
      <c r="Z8" s="105">
        <v>53.297247927611302</v>
      </c>
      <c r="AA8" s="105">
        <f t="shared" si="6"/>
        <v>-0.40000000000000568</v>
      </c>
      <c r="AB8" s="112"/>
      <c r="AC8" s="15">
        <v>53.376487952537097</v>
      </c>
      <c r="AD8" s="114">
        <f t="shared" si="7"/>
        <v>-0.30000000000000426</v>
      </c>
      <c r="AE8" s="110">
        <v>50.5</v>
      </c>
      <c r="AF8" s="111">
        <f t="shared" si="8"/>
        <v>-0.79999999999999716</v>
      </c>
      <c r="AG8" s="105">
        <v>49.687638035184101</v>
      </c>
      <c r="AH8" s="105">
        <f t="shared" si="9"/>
        <v>-0.59999999999999432</v>
      </c>
      <c r="AI8" s="112"/>
      <c r="AJ8" s="15">
        <v>50.0344945171014</v>
      </c>
      <c r="AK8" s="114">
        <f t="shared" si="10"/>
        <v>-0.5</v>
      </c>
      <c r="AL8" s="110">
        <v>54.5</v>
      </c>
      <c r="AM8" s="111"/>
      <c r="AN8" s="105">
        <v>54.507556440774202</v>
      </c>
      <c r="AO8" s="105">
        <f t="shared" si="11"/>
        <v>0.29999999999999716</v>
      </c>
      <c r="AP8" s="112"/>
      <c r="AQ8" s="15">
        <v>54.194926084276702</v>
      </c>
      <c r="AR8" s="114">
        <f t="shared" si="12"/>
        <v>-0.29999999999999716</v>
      </c>
      <c r="AS8" s="110">
        <v>51.75</v>
      </c>
      <c r="AT8" s="111"/>
      <c r="AU8" s="105">
        <v>51.75</v>
      </c>
      <c r="AV8" s="105">
        <f t="shared" si="13"/>
        <v>3</v>
      </c>
      <c r="AW8" s="112"/>
      <c r="AX8" s="15">
        <v>51.826584029196901</v>
      </c>
      <c r="AY8" s="114">
        <f t="shared" si="14"/>
        <v>-0.10000000000000142</v>
      </c>
    </row>
    <row r="9" spans="1:51">
      <c r="B9" s="59" t="s">
        <v>6</v>
      </c>
      <c r="C9" s="110">
        <v>52.878790000000002</v>
      </c>
      <c r="D9" s="111"/>
      <c r="E9" s="105">
        <v>52.467774831740698</v>
      </c>
      <c r="F9" s="105">
        <f t="shared" si="0"/>
        <v>0.70000000000000284</v>
      </c>
      <c r="G9" s="112"/>
      <c r="H9" s="108">
        <v>52.616037763501602</v>
      </c>
      <c r="I9" s="113">
        <f t="shared" si="1"/>
        <v>-0.19999999999999574</v>
      </c>
      <c r="J9" s="110">
        <v>50.303260000000002</v>
      </c>
      <c r="K9" s="111"/>
      <c r="L9" s="105">
        <v>49.748133624580603</v>
      </c>
      <c r="M9" s="105">
        <f t="shared" si="2"/>
        <v>-0.59999999999999432</v>
      </c>
      <c r="N9" s="112"/>
      <c r="O9" s="15">
        <v>50.577680094262398</v>
      </c>
      <c r="P9" s="114">
        <f t="shared" si="3"/>
        <v>-0.29999999999999716</v>
      </c>
      <c r="Q9" s="110">
        <v>52.272730000000003</v>
      </c>
      <c r="R9" s="111"/>
      <c r="S9" s="105">
        <v>52.713666678130103</v>
      </c>
      <c r="T9" s="105">
        <f t="shared" si="4"/>
        <v>1</v>
      </c>
      <c r="U9" s="112"/>
      <c r="V9" s="15">
        <v>53.5949331171729</v>
      </c>
      <c r="W9" s="114">
        <f t="shared" si="5"/>
        <v>0.10000000000000142</v>
      </c>
      <c r="X9" s="110">
        <v>52.272730000000003</v>
      </c>
      <c r="Y9" s="111"/>
      <c r="Z9" s="105">
        <v>52.223605580374702</v>
      </c>
      <c r="AA9" s="105">
        <f t="shared" si="6"/>
        <v>-1.0999999999999943</v>
      </c>
      <c r="AB9" s="112"/>
      <c r="AC9" s="15">
        <v>53.248607330531797</v>
      </c>
      <c r="AD9" s="114">
        <f t="shared" si="7"/>
        <v>-0.19999999999999574</v>
      </c>
      <c r="AE9" s="110">
        <v>50.505049999999997</v>
      </c>
      <c r="AF9" s="111">
        <f t="shared" si="8"/>
        <v>0</v>
      </c>
      <c r="AG9" s="105">
        <v>49.627458134098603</v>
      </c>
      <c r="AH9" s="105">
        <f t="shared" si="9"/>
        <v>-0.10000000000000142</v>
      </c>
      <c r="AI9" s="112"/>
      <c r="AJ9" s="15">
        <v>49.5791803230493</v>
      </c>
      <c r="AK9" s="114">
        <f t="shared" si="10"/>
        <v>-0.39999999999999858</v>
      </c>
      <c r="AL9" s="110">
        <v>55.808079999999997</v>
      </c>
      <c r="AM9" s="111"/>
      <c r="AN9" s="105">
        <v>54.772766493188001</v>
      </c>
      <c r="AO9" s="105">
        <f t="shared" si="11"/>
        <v>0.29999999999999716</v>
      </c>
      <c r="AP9" s="112"/>
      <c r="AQ9" s="15">
        <v>53.8531812753344</v>
      </c>
      <c r="AR9" s="114">
        <f t="shared" si="12"/>
        <v>-0.30000000000000426</v>
      </c>
      <c r="AS9" s="110">
        <v>53.535350000000001</v>
      </c>
      <c r="AT9" s="111"/>
      <c r="AU9" s="105">
        <v>53.534999999999997</v>
      </c>
      <c r="AV9" s="105">
        <f t="shared" si="13"/>
        <v>1.7000000000000028</v>
      </c>
      <c r="AW9" s="112"/>
      <c r="AX9" s="15">
        <v>51.785932202750097</v>
      </c>
      <c r="AY9" s="114">
        <f t="shared" si="14"/>
        <v>0</v>
      </c>
    </row>
    <row r="10" spans="1:51">
      <c r="B10" s="59" t="s">
        <v>8</v>
      </c>
      <c r="C10" s="110">
        <v>53.859650000000002</v>
      </c>
      <c r="D10" s="111"/>
      <c r="E10" s="105">
        <v>53.119165296478002</v>
      </c>
      <c r="F10" s="105">
        <f t="shared" si="0"/>
        <v>0.60000000000000142</v>
      </c>
      <c r="G10" s="112"/>
      <c r="H10" s="108">
        <v>52.6202559997202</v>
      </c>
      <c r="I10" s="113">
        <f t="shared" si="1"/>
        <v>0</v>
      </c>
      <c r="J10" s="110">
        <v>52.17651</v>
      </c>
      <c r="K10" s="111"/>
      <c r="L10" s="105">
        <v>50.499301278632103</v>
      </c>
      <c r="M10" s="105">
        <f t="shared" si="2"/>
        <v>0.79999999999999716</v>
      </c>
      <c r="N10" s="112"/>
      <c r="O10" s="15">
        <v>50.515571680545101</v>
      </c>
      <c r="P10" s="114">
        <f t="shared" si="3"/>
        <v>-0.10000000000000142</v>
      </c>
      <c r="Q10" s="110">
        <v>55.043860000000002</v>
      </c>
      <c r="R10" s="111"/>
      <c r="S10" s="105">
        <v>52.415683952738299</v>
      </c>
      <c r="T10" s="105">
        <f t="shared" si="4"/>
        <v>-0.30000000000000426</v>
      </c>
      <c r="U10" s="112"/>
      <c r="V10" s="15">
        <v>54.195852956619298</v>
      </c>
      <c r="W10" s="114">
        <f t="shared" si="5"/>
        <v>0.60000000000000142</v>
      </c>
      <c r="X10" s="110">
        <v>54.605260000000001</v>
      </c>
      <c r="Y10" s="111"/>
      <c r="Z10" s="105">
        <v>52.751319865475899</v>
      </c>
      <c r="AA10" s="105">
        <f t="shared" si="6"/>
        <v>0.59999999999999432</v>
      </c>
      <c r="AB10" s="112"/>
      <c r="AC10" s="15">
        <v>53.45404206632</v>
      </c>
      <c r="AD10" s="114">
        <f t="shared" si="7"/>
        <v>0.29999999999999716</v>
      </c>
      <c r="AE10" s="110">
        <v>53.070180000000001</v>
      </c>
      <c r="AF10" s="111">
        <f t="shared" si="8"/>
        <v>2.6000000000000014</v>
      </c>
      <c r="AG10" s="105">
        <v>53.417142524064197</v>
      </c>
      <c r="AH10" s="105">
        <f t="shared" si="9"/>
        <v>3.7999999999999972</v>
      </c>
      <c r="AI10" s="112"/>
      <c r="AJ10" s="15">
        <v>49.267802804036201</v>
      </c>
      <c r="AK10" s="114">
        <f t="shared" si="10"/>
        <v>-0.30000000000000426</v>
      </c>
      <c r="AL10" s="110">
        <v>54.824559999999998</v>
      </c>
      <c r="AM10" s="111"/>
      <c r="AN10" s="105">
        <v>57.018338988813198</v>
      </c>
      <c r="AO10" s="105">
        <f t="shared" si="11"/>
        <v>2.2000000000000028</v>
      </c>
      <c r="AP10" s="112"/>
      <c r="AQ10" s="15">
        <v>53.475998135072203</v>
      </c>
      <c r="AR10" s="114">
        <f t="shared" si="12"/>
        <v>-0.39999999999999858</v>
      </c>
      <c r="AS10" s="110">
        <v>51.754390000000001</v>
      </c>
      <c r="AT10" s="111"/>
      <c r="AU10" s="105">
        <v>51.292999999999999</v>
      </c>
      <c r="AV10" s="105">
        <f t="shared" si="13"/>
        <v>-2.2000000000000028</v>
      </c>
      <c r="AW10" s="112"/>
      <c r="AX10" s="15">
        <v>51.730921559446799</v>
      </c>
      <c r="AY10" s="114">
        <f t="shared" si="14"/>
        <v>-9.9999999999994316E-2</v>
      </c>
    </row>
    <row r="11" spans="1:51">
      <c r="B11" s="59" t="s">
        <v>8</v>
      </c>
      <c r="C11" s="110">
        <v>52.981650000000002</v>
      </c>
      <c r="D11" s="111"/>
      <c r="E11" s="105">
        <v>53.012022621697803</v>
      </c>
      <c r="F11" s="105">
        <f t="shared" si="0"/>
        <v>-0.10000000000000142</v>
      </c>
      <c r="G11" s="112"/>
      <c r="H11" s="108">
        <v>52.805517617909601</v>
      </c>
      <c r="I11" s="113">
        <f t="shared" si="1"/>
        <v>0.19999999999999574</v>
      </c>
      <c r="J11" s="110">
        <v>51.090609999999998</v>
      </c>
      <c r="K11" s="111"/>
      <c r="L11" s="105">
        <v>51.020878837214603</v>
      </c>
      <c r="M11" s="105">
        <f t="shared" si="2"/>
        <v>0.5</v>
      </c>
      <c r="N11" s="112"/>
      <c r="O11" s="15">
        <v>50.759016255558102</v>
      </c>
      <c r="P11" s="114">
        <f t="shared" si="3"/>
        <v>0.29999999999999716</v>
      </c>
      <c r="Q11" s="110">
        <v>54.816510000000001</v>
      </c>
      <c r="R11" s="111"/>
      <c r="S11" s="105">
        <v>57.066764271608498</v>
      </c>
      <c r="T11" s="105">
        <f t="shared" si="4"/>
        <v>4.7000000000000028</v>
      </c>
      <c r="U11" s="112"/>
      <c r="V11" s="15">
        <v>55.198378507773498</v>
      </c>
      <c r="W11" s="114">
        <f t="shared" si="5"/>
        <v>1</v>
      </c>
      <c r="X11" s="110">
        <v>54.587159999999997</v>
      </c>
      <c r="Y11" s="111"/>
      <c r="Z11" s="105">
        <v>54.999734812320298</v>
      </c>
      <c r="AA11" s="105">
        <f t="shared" si="6"/>
        <v>2.2000000000000028</v>
      </c>
      <c r="AB11" s="112"/>
      <c r="AC11" s="15">
        <v>53.971514474722902</v>
      </c>
      <c r="AD11" s="114">
        <f t="shared" si="7"/>
        <v>0.5</v>
      </c>
      <c r="AE11" s="110">
        <v>49.311929999999997</v>
      </c>
      <c r="AF11" s="111">
        <f t="shared" si="8"/>
        <v>-3.8000000000000043</v>
      </c>
      <c r="AG11" s="105">
        <v>48.955703429877602</v>
      </c>
      <c r="AH11" s="105">
        <f t="shared" si="9"/>
        <v>-4.3999999999999986</v>
      </c>
      <c r="AI11" s="112"/>
      <c r="AJ11" s="15">
        <v>49.2368090392524</v>
      </c>
      <c r="AK11" s="114">
        <f t="shared" si="10"/>
        <v>-9.9999999999994316E-2</v>
      </c>
      <c r="AL11" s="110">
        <v>54.357799999999997</v>
      </c>
      <c r="AM11" s="111"/>
      <c r="AN11" s="105">
        <v>53.525057142747499</v>
      </c>
      <c r="AO11" s="105">
        <f t="shared" si="11"/>
        <v>-3.5</v>
      </c>
      <c r="AP11" s="112"/>
      <c r="AQ11" s="15">
        <v>53.078228639574803</v>
      </c>
      <c r="AR11" s="114">
        <f t="shared" si="12"/>
        <v>-0.39999999999999858</v>
      </c>
      <c r="AS11" s="110">
        <v>51.834859999999999</v>
      </c>
      <c r="AT11" s="111"/>
      <c r="AU11" s="105">
        <v>51.835000000000001</v>
      </c>
      <c r="AV11" s="105">
        <f t="shared" si="13"/>
        <v>0.5</v>
      </c>
      <c r="AW11" s="112"/>
      <c r="AX11" s="15">
        <v>51.714089452674898</v>
      </c>
      <c r="AY11" s="114">
        <f t="shared" si="14"/>
        <v>0</v>
      </c>
    </row>
    <row r="12" spans="1:51">
      <c r="B12" s="59" t="s">
        <v>7</v>
      </c>
      <c r="C12" s="110">
        <v>53.252029999999998</v>
      </c>
      <c r="D12" s="111"/>
      <c r="E12" s="105">
        <v>52.525990058260199</v>
      </c>
      <c r="F12" s="105">
        <f t="shared" si="0"/>
        <v>-0.5</v>
      </c>
      <c r="G12" s="112"/>
      <c r="H12" s="108">
        <v>53.122411554713501</v>
      </c>
      <c r="I12" s="113">
        <f t="shared" si="1"/>
        <v>0.30000000000000426</v>
      </c>
      <c r="J12" s="110">
        <v>51.241999999999997</v>
      </c>
      <c r="K12" s="111"/>
      <c r="L12" s="105">
        <v>51.220753721705201</v>
      </c>
      <c r="M12" s="105">
        <f t="shared" si="2"/>
        <v>0.20000000000000284</v>
      </c>
      <c r="N12" s="112"/>
      <c r="O12" s="15">
        <v>51.250561114477897</v>
      </c>
      <c r="P12" s="114">
        <f t="shared" si="3"/>
        <v>0.5</v>
      </c>
      <c r="Q12" s="110">
        <v>56.707320000000003</v>
      </c>
      <c r="R12" s="111"/>
      <c r="S12" s="105">
        <v>55.168321671009501</v>
      </c>
      <c r="T12" s="105">
        <f t="shared" si="4"/>
        <v>-1.8999999999999986</v>
      </c>
      <c r="U12" s="112"/>
      <c r="V12" s="15">
        <v>56.405538538725402</v>
      </c>
      <c r="W12" s="114">
        <f t="shared" si="5"/>
        <v>1.1999999999999957</v>
      </c>
      <c r="X12" s="110">
        <v>55.081299999999999</v>
      </c>
      <c r="Y12" s="111"/>
      <c r="Z12" s="105">
        <v>53.722654621837101</v>
      </c>
      <c r="AA12" s="105">
        <f t="shared" si="6"/>
        <v>-1.2999999999999972</v>
      </c>
      <c r="AB12" s="112"/>
      <c r="AC12" s="15">
        <v>54.818858154224202</v>
      </c>
      <c r="AD12" s="114">
        <f t="shared" si="7"/>
        <v>0.79999999999999716</v>
      </c>
      <c r="AE12" s="110">
        <v>50</v>
      </c>
      <c r="AF12" s="111">
        <f t="shared" si="8"/>
        <v>0.70000000000000284</v>
      </c>
      <c r="AG12" s="105">
        <v>49.129523431547497</v>
      </c>
      <c r="AH12" s="105">
        <f t="shared" si="9"/>
        <v>0.10000000000000142</v>
      </c>
      <c r="AI12" s="112"/>
      <c r="AJ12" s="15">
        <v>49.567049901639699</v>
      </c>
      <c r="AK12" s="114">
        <f t="shared" si="10"/>
        <v>0.39999999999999858</v>
      </c>
      <c r="AL12" s="110">
        <v>52.64228</v>
      </c>
      <c r="AM12" s="111"/>
      <c r="AN12" s="105">
        <v>52.307694508963301</v>
      </c>
      <c r="AO12" s="105">
        <f t="shared" si="11"/>
        <v>-1.2000000000000028</v>
      </c>
      <c r="AP12" s="112"/>
      <c r="AQ12" s="15">
        <v>52.676807685405699</v>
      </c>
      <c r="AR12" s="114">
        <f t="shared" si="12"/>
        <v>-0.39999999999999858</v>
      </c>
      <c r="AS12" s="110">
        <v>51.829270000000001</v>
      </c>
      <c r="AT12" s="111"/>
      <c r="AU12" s="105">
        <v>51.829000000000001</v>
      </c>
      <c r="AV12" s="105">
        <f t="shared" si="13"/>
        <v>0</v>
      </c>
      <c r="AW12" s="112"/>
      <c r="AX12" s="15">
        <v>51.760945635219599</v>
      </c>
      <c r="AY12" s="114">
        <f t="shared" si="14"/>
        <v>9.9999999999994316E-2</v>
      </c>
    </row>
    <row r="13" spans="1:51">
      <c r="B13" s="59" t="s">
        <v>9</v>
      </c>
      <c r="C13" s="110">
        <v>54.414059999999999</v>
      </c>
      <c r="D13" s="111"/>
      <c r="E13" s="105">
        <v>53.579074052516297</v>
      </c>
      <c r="F13" s="105">
        <f t="shared" si="0"/>
        <v>1.1000000000000014</v>
      </c>
      <c r="G13" s="112"/>
      <c r="H13" s="108">
        <v>53.433195350372202</v>
      </c>
      <c r="I13" s="113">
        <f t="shared" si="1"/>
        <v>0.29999999999999716</v>
      </c>
      <c r="J13" s="110">
        <v>52.65701</v>
      </c>
      <c r="K13" s="111"/>
      <c r="L13" s="105">
        <v>52.267303499613902</v>
      </c>
      <c r="M13" s="105">
        <f t="shared" si="2"/>
        <v>1.0999999999999943</v>
      </c>
      <c r="N13" s="112"/>
      <c r="O13" s="15">
        <v>51.785304847609197</v>
      </c>
      <c r="P13" s="114">
        <f t="shared" si="3"/>
        <v>0.5</v>
      </c>
      <c r="Q13" s="110">
        <v>62.109380000000002</v>
      </c>
      <c r="R13" s="111"/>
      <c r="S13" s="105">
        <v>60.300111644907197</v>
      </c>
      <c r="T13" s="105">
        <f t="shared" si="4"/>
        <v>5.0999999999999943</v>
      </c>
      <c r="U13" s="112"/>
      <c r="V13" s="15">
        <v>57.466228999502</v>
      </c>
      <c r="W13" s="114">
        <f t="shared" si="5"/>
        <v>1.1000000000000014</v>
      </c>
      <c r="X13" s="110">
        <v>59.570309999999999</v>
      </c>
      <c r="Y13" s="111"/>
      <c r="Z13" s="105">
        <v>59.575488981617497</v>
      </c>
      <c r="AA13" s="105">
        <f t="shared" si="6"/>
        <v>5.8999999999999986</v>
      </c>
      <c r="AB13" s="112"/>
      <c r="AC13" s="15">
        <v>55.804805823352297</v>
      </c>
      <c r="AD13" s="114">
        <f t="shared" si="7"/>
        <v>1</v>
      </c>
      <c r="AE13" s="110">
        <v>49.21875</v>
      </c>
      <c r="AF13" s="111">
        <f t="shared" si="8"/>
        <v>-0.79999999999999716</v>
      </c>
      <c r="AG13" s="105">
        <v>48.409353997463498</v>
      </c>
      <c r="AH13" s="105">
        <f t="shared" si="9"/>
        <v>-0.70000000000000284</v>
      </c>
      <c r="AI13" s="112"/>
      <c r="AJ13" s="15">
        <v>50.154139883463301</v>
      </c>
      <c r="AK13" s="114">
        <f t="shared" si="10"/>
        <v>0.60000000000000142</v>
      </c>
      <c r="AL13" s="110">
        <v>51.367190000000001</v>
      </c>
      <c r="AM13" s="111"/>
      <c r="AN13" s="105">
        <v>50.879711941488999</v>
      </c>
      <c r="AO13" s="105">
        <f t="shared" si="11"/>
        <v>-1.3999999999999986</v>
      </c>
      <c r="AP13" s="112"/>
      <c r="AQ13" s="15">
        <v>52.278181701228597</v>
      </c>
      <c r="AR13" s="114">
        <f t="shared" si="12"/>
        <v>-0.40000000000000568</v>
      </c>
      <c r="AS13" s="110">
        <v>49.804690000000001</v>
      </c>
      <c r="AT13" s="111"/>
      <c r="AU13" s="105">
        <v>49.612000000000002</v>
      </c>
      <c r="AV13" s="105">
        <f t="shared" si="13"/>
        <v>-2.1999999999999957</v>
      </c>
      <c r="AW13" s="112"/>
      <c r="AX13" s="15">
        <v>51.865293366507203</v>
      </c>
      <c r="AY13" s="114">
        <f t="shared" si="14"/>
        <v>0.10000000000000142</v>
      </c>
    </row>
    <row r="14" spans="1:51">
      <c r="B14" s="59" t="s">
        <v>10</v>
      </c>
      <c r="C14" s="110">
        <v>55.247929999999997</v>
      </c>
      <c r="D14" s="111"/>
      <c r="E14" s="105">
        <v>54.466002243483302</v>
      </c>
      <c r="F14" s="105">
        <f t="shared" si="0"/>
        <v>0.89999999999999858</v>
      </c>
      <c r="G14" s="112"/>
      <c r="H14" s="108">
        <v>53.6907426450041</v>
      </c>
      <c r="I14" s="113">
        <f t="shared" si="1"/>
        <v>0.30000000000000426</v>
      </c>
      <c r="J14" s="110">
        <v>52.438290000000002</v>
      </c>
      <c r="K14" s="111"/>
      <c r="L14" s="105">
        <v>51.900260028138298</v>
      </c>
      <c r="M14" s="105">
        <f t="shared" si="2"/>
        <v>-0.39999999999999858</v>
      </c>
      <c r="N14" s="112"/>
      <c r="O14" s="15">
        <v>52.228345834029099</v>
      </c>
      <c r="P14" s="114">
        <f t="shared" si="3"/>
        <v>0.40000000000000568</v>
      </c>
      <c r="Q14" s="110">
        <v>57.851239999999997</v>
      </c>
      <c r="R14" s="111"/>
      <c r="S14" s="105">
        <v>57.947111141513403</v>
      </c>
      <c r="T14" s="105">
        <f t="shared" si="4"/>
        <v>-2.3999999999999986</v>
      </c>
      <c r="U14" s="112"/>
      <c r="V14" s="15">
        <v>58.007483104257602</v>
      </c>
      <c r="W14" s="114">
        <f t="shared" si="5"/>
        <v>0.5</v>
      </c>
      <c r="X14" s="110">
        <v>58.26446</v>
      </c>
      <c r="Y14" s="111"/>
      <c r="Z14" s="105">
        <v>56.633730257969603</v>
      </c>
      <c r="AA14" s="105">
        <f t="shared" si="6"/>
        <v>-3</v>
      </c>
      <c r="AB14" s="112"/>
      <c r="AC14" s="15">
        <v>56.750990129733999</v>
      </c>
      <c r="AD14" s="114">
        <f t="shared" si="7"/>
        <v>1</v>
      </c>
      <c r="AE14" s="110">
        <v>53.305790000000002</v>
      </c>
      <c r="AF14" s="111">
        <f t="shared" si="8"/>
        <v>4.0999999999999943</v>
      </c>
      <c r="AG14" s="105">
        <v>51.535495994238097</v>
      </c>
      <c r="AH14" s="105">
        <f t="shared" si="9"/>
        <v>3.1000000000000014</v>
      </c>
      <c r="AI14" s="112"/>
      <c r="AJ14" s="15">
        <v>50.851875057518598</v>
      </c>
      <c r="AK14" s="114">
        <f t="shared" si="10"/>
        <v>0.69999999999999574</v>
      </c>
      <c r="AL14" s="110">
        <v>52.479340000000001</v>
      </c>
      <c r="AM14" s="111"/>
      <c r="AN14" s="105">
        <v>51.882542218197599</v>
      </c>
      <c r="AO14" s="105">
        <f t="shared" si="11"/>
        <v>1</v>
      </c>
      <c r="AP14" s="112"/>
      <c r="AQ14" s="15">
        <v>51.904229093025599</v>
      </c>
      <c r="AR14" s="114">
        <f t="shared" si="12"/>
        <v>-0.39999999999999858</v>
      </c>
      <c r="AS14" s="110">
        <v>54.338839999999998</v>
      </c>
      <c r="AT14" s="111"/>
      <c r="AU14" s="105">
        <v>53.893000000000001</v>
      </c>
      <c r="AV14" s="105">
        <f t="shared" si="13"/>
        <v>4.2999999999999972</v>
      </c>
      <c r="AW14" s="112"/>
      <c r="AX14" s="15">
        <v>52.011748588629303</v>
      </c>
      <c r="AY14" s="114">
        <f t="shared" si="14"/>
        <v>0.10000000000000142</v>
      </c>
    </row>
    <row r="15" spans="1:51">
      <c r="B15" s="59" t="s">
        <v>11</v>
      </c>
      <c r="C15" s="110">
        <v>54.48</v>
      </c>
      <c r="D15" s="111"/>
      <c r="E15" s="105">
        <v>53.323347936359099</v>
      </c>
      <c r="F15" s="105">
        <f t="shared" si="0"/>
        <v>-1.2000000000000028</v>
      </c>
      <c r="G15" s="112"/>
      <c r="H15" s="108">
        <v>54.001737338916101</v>
      </c>
      <c r="I15" s="113">
        <f t="shared" si="1"/>
        <v>0.29999999999999716</v>
      </c>
      <c r="J15" s="110">
        <v>53.53622</v>
      </c>
      <c r="K15" s="111"/>
      <c r="L15" s="105">
        <v>52.687104033035702</v>
      </c>
      <c r="M15" s="105">
        <f t="shared" si="2"/>
        <v>0.80000000000000426</v>
      </c>
      <c r="N15" s="112"/>
      <c r="O15" s="15">
        <v>52.568517842682098</v>
      </c>
      <c r="P15" s="114">
        <f t="shared" si="3"/>
        <v>0.39999999999999858</v>
      </c>
      <c r="Q15" s="110">
        <v>59.2</v>
      </c>
      <c r="R15" s="111"/>
      <c r="S15" s="105">
        <v>56.293045339574</v>
      </c>
      <c r="T15" s="105">
        <f t="shared" si="4"/>
        <v>-1.6000000000000014</v>
      </c>
      <c r="U15" s="112"/>
      <c r="V15" s="15">
        <v>58.080249333212699</v>
      </c>
      <c r="W15" s="114">
        <f t="shared" si="5"/>
        <v>0.10000000000000142</v>
      </c>
      <c r="X15" s="110">
        <v>58</v>
      </c>
      <c r="Y15" s="111"/>
      <c r="Z15" s="105">
        <v>55.675337458449498</v>
      </c>
      <c r="AA15" s="105">
        <f t="shared" si="6"/>
        <v>-0.89999999999999858</v>
      </c>
      <c r="AB15" s="112"/>
      <c r="AC15" s="15">
        <v>57.596323398961701</v>
      </c>
      <c r="AD15" s="114">
        <f t="shared" si="7"/>
        <v>0.80000000000000426</v>
      </c>
      <c r="AE15" s="110">
        <v>51.4</v>
      </c>
      <c r="AF15" s="111">
        <f t="shared" si="8"/>
        <v>-1.8999999999999986</v>
      </c>
      <c r="AG15" s="105">
        <v>51.964276365104197</v>
      </c>
      <c r="AH15" s="105">
        <f t="shared" si="9"/>
        <v>0.5</v>
      </c>
      <c r="AI15" s="112"/>
      <c r="AJ15" s="15">
        <v>51.575313783983603</v>
      </c>
      <c r="AK15" s="114">
        <f t="shared" si="10"/>
        <v>0.70000000000000284</v>
      </c>
      <c r="AL15" s="110">
        <v>51.8</v>
      </c>
      <c r="AM15" s="111"/>
      <c r="AN15" s="105">
        <v>51.662236222546198</v>
      </c>
      <c r="AO15" s="105">
        <f t="shared" si="11"/>
        <v>-0.19999999999999574</v>
      </c>
      <c r="AP15" s="112"/>
      <c r="AQ15" s="15">
        <v>51.582295549299602</v>
      </c>
      <c r="AR15" s="114">
        <f t="shared" si="12"/>
        <v>-0.29999999999999716</v>
      </c>
      <c r="AS15" s="110">
        <v>52</v>
      </c>
      <c r="AT15" s="111"/>
      <c r="AU15" s="105">
        <v>51.587000000000003</v>
      </c>
      <c r="AV15" s="105">
        <f t="shared" si="13"/>
        <v>-2.2999999999999972</v>
      </c>
      <c r="AW15" s="112"/>
      <c r="AX15" s="15">
        <v>52.172423184431601</v>
      </c>
      <c r="AY15" s="114">
        <f t="shared" si="14"/>
        <v>0.20000000000000284</v>
      </c>
    </row>
    <row r="16" spans="1:51">
      <c r="B16" s="59" t="s">
        <v>12</v>
      </c>
      <c r="C16" s="110">
        <v>52.04918</v>
      </c>
      <c r="D16" s="111"/>
      <c r="E16" s="105">
        <v>54.191977126957099</v>
      </c>
      <c r="F16" s="105">
        <f t="shared" si="0"/>
        <v>0.90000000000000568</v>
      </c>
      <c r="G16" s="112"/>
      <c r="H16" s="108">
        <v>54.396795034086203</v>
      </c>
      <c r="I16" s="113">
        <f t="shared" si="1"/>
        <v>0.39999999999999858</v>
      </c>
      <c r="J16" s="110">
        <v>50.496960000000001</v>
      </c>
      <c r="K16" s="111"/>
      <c r="L16" s="105">
        <v>52.712085840303097</v>
      </c>
      <c r="M16" s="105">
        <f t="shared" si="2"/>
        <v>0</v>
      </c>
      <c r="N16" s="112"/>
      <c r="O16" s="15">
        <v>52.897059363394199</v>
      </c>
      <c r="P16" s="114">
        <f t="shared" si="3"/>
        <v>0.29999999999999716</v>
      </c>
      <c r="Q16" s="110">
        <v>54.508200000000002</v>
      </c>
      <c r="R16" s="111"/>
      <c r="S16" s="105">
        <v>57.709279088556301</v>
      </c>
      <c r="T16" s="105">
        <f t="shared" si="4"/>
        <v>1.4000000000000057</v>
      </c>
      <c r="U16" s="112"/>
      <c r="V16" s="15">
        <v>57.979831890814197</v>
      </c>
      <c r="W16" s="114">
        <f t="shared" si="5"/>
        <v>-0.10000000000000142</v>
      </c>
      <c r="X16" s="110">
        <v>55.327869999999997</v>
      </c>
      <c r="Y16" s="111"/>
      <c r="Z16" s="105">
        <v>59.338918842173001</v>
      </c>
      <c r="AA16" s="105">
        <f t="shared" si="6"/>
        <v>3.5999999999999943</v>
      </c>
      <c r="AB16" s="112"/>
      <c r="AC16" s="15">
        <v>58.340087291286899</v>
      </c>
      <c r="AD16" s="114">
        <f t="shared" si="7"/>
        <v>0.69999999999999574</v>
      </c>
      <c r="AE16" s="110">
        <v>49.385249999999999</v>
      </c>
      <c r="AF16" s="111">
        <f t="shared" si="8"/>
        <v>-2</v>
      </c>
      <c r="AG16" s="105">
        <v>51.590510792362402</v>
      </c>
      <c r="AH16" s="105">
        <f t="shared" si="9"/>
        <v>-0.39999999999999858</v>
      </c>
      <c r="AI16" s="112"/>
      <c r="AJ16" s="15">
        <v>52.230053671560498</v>
      </c>
      <c r="AK16" s="114">
        <f t="shared" si="10"/>
        <v>0.60000000000000142</v>
      </c>
      <c r="AL16" s="110">
        <v>50.409840000000003</v>
      </c>
      <c r="AM16" s="111"/>
      <c r="AN16" s="105">
        <v>50.711958238742298</v>
      </c>
      <c r="AO16" s="105">
        <f t="shared" si="11"/>
        <v>-1</v>
      </c>
      <c r="AP16" s="112"/>
      <c r="AQ16" s="15">
        <v>51.343246502725002</v>
      </c>
      <c r="AR16" s="114">
        <f t="shared" si="12"/>
        <v>-0.30000000000000426</v>
      </c>
      <c r="AS16" s="110">
        <v>50.614750000000001</v>
      </c>
      <c r="AT16" s="111"/>
      <c r="AU16" s="105">
        <v>50.61</v>
      </c>
      <c r="AV16" s="105">
        <f t="shared" si="13"/>
        <v>-1</v>
      </c>
      <c r="AW16" s="112"/>
      <c r="AX16" s="15">
        <v>52.322192413043503</v>
      </c>
      <c r="AY16" s="114">
        <f t="shared" si="14"/>
        <v>9.9999999999994316E-2</v>
      </c>
    </row>
    <row r="17" spans="1:51">
      <c r="A17" s="38">
        <v>2006</v>
      </c>
      <c r="B17" s="59" t="s">
        <v>4</v>
      </c>
      <c r="C17" s="110">
        <v>55.201610000000002</v>
      </c>
      <c r="D17" s="111">
        <f>(ROUND(C17,1)-ROUND(C5,1))</f>
        <v>4</v>
      </c>
      <c r="E17" s="105">
        <v>58.101241391934103</v>
      </c>
      <c r="F17" s="105">
        <f t="shared" si="0"/>
        <v>3.8999999999999986</v>
      </c>
      <c r="G17" s="112">
        <f>(ROUND(E17,1)-ROUND(E5,1))</f>
        <v>4</v>
      </c>
      <c r="H17" s="108">
        <v>54.785485532166902</v>
      </c>
      <c r="I17" s="113">
        <f t="shared" si="1"/>
        <v>0.39999999999999858</v>
      </c>
      <c r="J17" s="110">
        <v>51.919530000000002</v>
      </c>
      <c r="K17" s="111">
        <f>(ROUND(J17,1)-ROUND(J5,1))</f>
        <v>1.3999999999999986</v>
      </c>
      <c r="L17" s="105">
        <v>53.891096628691301</v>
      </c>
      <c r="M17" s="105">
        <f t="shared" si="2"/>
        <v>1.1999999999999957</v>
      </c>
      <c r="N17" s="112">
        <f>(ROUND(L17,1)-ROUND(L5,1))</f>
        <v>1.2999999999999972</v>
      </c>
      <c r="O17" s="15">
        <v>53.256492379030199</v>
      </c>
      <c r="P17" s="114">
        <f t="shared" si="3"/>
        <v>0.39999999999999858</v>
      </c>
      <c r="Q17" s="110">
        <v>55.846769999999999</v>
      </c>
      <c r="R17" s="111">
        <f>(ROUND(Q17,1)-ROUND(Q5,1))</f>
        <v>6.3999999999999986</v>
      </c>
      <c r="S17" s="105">
        <v>60.148651112859802</v>
      </c>
      <c r="T17" s="105">
        <f t="shared" si="4"/>
        <v>2.3999999999999986</v>
      </c>
      <c r="U17" s="112">
        <f>(ROUND(S17,1)-ROUND(S5,1))</f>
        <v>6.7000000000000028</v>
      </c>
      <c r="V17" s="15">
        <v>57.925459047310703</v>
      </c>
      <c r="W17" s="114">
        <f t="shared" si="5"/>
        <v>-0.10000000000000142</v>
      </c>
      <c r="X17" s="110">
        <v>56.653230000000001</v>
      </c>
      <c r="Y17" s="111">
        <f>(ROUND(X17,1)-ROUND(X5,1))</f>
        <v>5.6000000000000014</v>
      </c>
      <c r="Z17" s="105">
        <v>60.337808213278599</v>
      </c>
      <c r="AA17" s="105">
        <f t="shared" si="6"/>
        <v>1</v>
      </c>
      <c r="AB17" s="112">
        <f>(ROUND(Z17,1)-ROUND(Z5,1))</f>
        <v>5.6999999999999957</v>
      </c>
      <c r="AC17" s="15">
        <v>58.963873065738198</v>
      </c>
      <c r="AD17" s="114">
        <f t="shared" si="7"/>
        <v>0.70000000000000284</v>
      </c>
      <c r="AE17" s="110">
        <v>52.016129999999997</v>
      </c>
      <c r="AF17" s="111">
        <f t="shared" si="8"/>
        <v>2.6000000000000014</v>
      </c>
      <c r="AG17" s="105">
        <v>53.577017131341101</v>
      </c>
      <c r="AH17" s="105">
        <f t="shared" si="9"/>
        <v>2</v>
      </c>
      <c r="AI17" s="112">
        <f>(ROUND(AG17,1)-ROUND(AG5,1))</f>
        <v>2.6000000000000014</v>
      </c>
      <c r="AJ17" s="15">
        <v>52.711696625337503</v>
      </c>
      <c r="AK17" s="114">
        <f t="shared" si="10"/>
        <v>0.5</v>
      </c>
      <c r="AL17" s="110">
        <v>58.064520000000002</v>
      </c>
      <c r="AM17" s="111">
        <f>(ROUND(AL17,1)-ROUND(AL5,1))</f>
        <v>4.2000000000000028</v>
      </c>
      <c r="AN17" s="105">
        <v>58.1029321631272</v>
      </c>
      <c r="AO17" s="105">
        <f t="shared" si="11"/>
        <v>7.3999999999999986</v>
      </c>
      <c r="AP17" s="112">
        <f>(ROUND(AN17,1)-ROUND(AN5,1))</f>
        <v>4.5</v>
      </c>
      <c r="AQ17" s="15">
        <v>51.204516964228802</v>
      </c>
      <c r="AR17" s="114">
        <f t="shared" si="12"/>
        <v>-9.9999999999994316E-2</v>
      </c>
      <c r="AS17" s="110">
        <v>53.427419999999998</v>
      </c>
      <c r="AT17" s="111">
        <f>(ROUND(AS17,1)-ROUND(AS5,1))</f>
        <v>1.5</v>
      </c>
      <c r="AU17" s="105">
        <v>53.427</v>
      </c>
      <c r="AV17" s="105">
        <f t="shared" si="13"/>
        <v>2.7999999999999972</v>
      </c>
      <c r="AW17" s="112">
        <f>(ROUND(AU17,1)-ROUND(AU5,1))</f>
        <v>0.89999999999999858</v>
      </c>
      <c r="AX17" s="15">
        <v>52.442166513210402</v>
      </c>
      <c r="AY17" s="114">
        <f t="shared" si="14"/>
        <v>0.10000000000000142</v>
      </c>
    </row>
    <row r="18" spans="1:51">
      <c r="B18" s="59" t="s">
        <v>5</v>
      </c>
      <c r="C18" s="110">
        <v>53.064520000000002</v>
      </c>
      <c r="D18" s="111">
        <f t="shared" ref="D18:D81" si="15">(ROUND(C18,1)-ROUND(C6,1))</f>
        <v>-0.69999999999999574</v>
      </c>
      <c r="E18" s="105">
        <v>54.328665711308297</v>
      </c>
      <c r="F18" s="105">
        <f t="shared" si="0"/>
        <v>-3.8000000000000043</v>
      </c>
      <c r="G18" s="112">
        <f t="shared" ref="G18:G81" si="16">(ROUND(E18,1)-ROUND(E6,1))</f>
        <v>-0.60000000000000142</v>
      </c>
      <c r="H18" s="108">
        <v>55.032853680678301</v>
      </c>
      <c r="I18" s="113">
        <f t="shared" si="1"/>
        <v>0.20000000000000284</v>
      </c>
      <c r="J18" s="110">
        <v>50.614319999999999</v>
      </c>
      <c r="K18" s="111">
        <f t="shared" ref="K18:K81" si="17">(ROUND(J18,1)-ROUND(J6,1))</f>
        <v>-1.6000000000000014</v>
      </c>
      <c r="L18" s="105">
        <v>52.024323882591801</v>
      </c>
      <c r="M18" s="105">
        <f t="shared" si="2"/>
        <v>-1.8999999999999986</v>
      </c>
      <c r="N18" s="112">
        <f t="shared" ref="N18:N81" si="18">(ROUND(L18,1)-ROUND(L6,1))</f>
        <v>-1.7000000000000028</v>
      </c>
      <c r="O18" s="15">
        <v>53.611574884401399</v>
      </c>
      <c r="P18" s="114">
        <f t="shared" si="3"/>
        <v>0.30000000000000426</v>
      </c>
      <c r="Q18" s="110">
        <v>52.217739999999999</v>
      </c>
      <c r="R18" s="111">
        <f t="shared" ref="R18:R81" si="19">(ROUND(Q18,1)-ROUND(Q6,1))</f>
        <v>-1.1999999999999957</v>
      </c>
      <c r="S18" s="105">
        <v>56.376092334218498</v>
      </c>
      <c r="T18" s="105">
        <f t="shared" si="4"/>
        <v>-3.7000000000000028</v>
      </c>
      <c r="U18" s="112">
        <f t="shared" ref="U18:U81" si="20">(ROUND(S18,1)-ROUND(S6,1))</f>
        <v>-0.70000000000000284</v>
      </c>
      <c r="V18" s="15">
        <v>57.962800589874497</v>
      </c>
      <c r="W18" s="114">
        <f t="shared" si="5"/>
        <v>0.10000000000000142</v>
      </c>
      <c r="X18" s="110">
        <v>54.637099999999997</v>
      </c>
      <c r="Y18" s="111">
        <f t="shared" ref="Y18:Y81" si="21">(ROUND(X18,1)-ROUND(X6,1))</f>
        <v>-1.3999999999999986</v>
      </c>
      <c r="Z18" s="105">
        <v>57.862697746142999</v>
      </c>
      <c r="AA18" s="105">
        <f t="shared" si="6"/>
        <v>-2.3999999999999986</v>
      </c>
      <c r="AB18" s="112">
        <f t="shared" ref="AB18:AB81" si="22">(ROUND(Z18,1)-ROUND(Z6,1))</f>
        <v>-1.3000000000000043</v>
      </c>
      <c r="AC18" s="15">
        <v>59.308414735510901</v>
      </c>
      <c r="AD18" s="114">
        <f t="shared" si="7"/>
        <v>0.29999999999999716</v>
      </c>
      <c r="AE18" s="110">
        <v>50.806449999999998</v>
      </c>
      <c r="AF18" s="111">
        <f t="shared" si="8"/>
        <v>-1.2000000000000028</v>
      </c>
      <c r="AG18" s="105">
        <v>52.144468790218603</v>
      </c>
      <c r="AH18" s="105">
        <f t="shared" si="9"/>
        <v>-1.5</v>
      </c>
      <c r="AI18" s="112">
        <f t="shared" ref="AI18:AI81" si="23">(ROUND(AG18,1)-ROUND(AG6,1))</f>
        <v>-0.5</v>
      </c>
      <c r="AJ18" s="15">
        <v>52.990165258761003</v>
      </c>
      <c r="AK18" s="114">
        <f t="shared" si="10"/>
        <v>0.29999999999999716</v>
      </c>
      <c r="AL18" s="110">
        <v>54.838709999999999</v>
      </c>
      <c r="AM18" s="111">
        <f t="shared" ref="AM18:AM81" si="24">(ROUND(AL18,1)-ROUND(AL6,1))</f>
        <v>-0.90000000000000568</v>
      </c>
      <c r="AN18" s="105">
        <v>54.552376118945901</v>
      </c>
      <c r="AO18" s="105">
        <f t="shared" si="11"/>
        <v>-3.5</v>
      </c>
      <c r="AP18" s="112">
        <f t="shared" ref="AP18:AP81" si="25">(ROUND(AN18,1)-ROUND(AN6,1))</f>
        <v>-0.69999999999999574</v>
      </c>
      <c r="AQ18" s="15">
        <v>51.160166997855299</v>
      </c>
      <c r="AR18" s="114">
        <f t="shared" si="12"/>
        <v>0</v>
      </c>
      <c r="AS18" s="110">
        <v>52.822580000000002</v>
      </c>
      <c r="AT18" s="111">
        <f t="shared" ref="AT18:AT81" si="26">(ROUND(AS18,1)-ROUND(AS6,1))</f>
        <v>0.19999999999999574</v>
      </c>
      <c r="AU18" s="105">
        <v>52.823</v>
      </c>
      <c r="AV18" s="105">
        <f t="shared" si="13"/>
        <v>-0.60000000000000142</v>
      </c>
      <c r="AW18" s="112">
        <f t="shared" ref="AW18:AW81" si="27">(ROUND(AU18,1)-ROUND(AU6,1))</f>
        <v>0.19999999999999574</v>
      </c>
      <c r="AX18" s="15">
        <v>52.523985742254702</v>
      </c>
      <c r="AY18" s="114">
        <f t="shared" si="14"/>
        <v>0.10000000000000142</v>
      </c>
    </row>
    <row r="19" spans="1:51">
      <c r="B19" s="59" t="s">
        <v>6</v>
      </c>
      <c r="C19" s="110">
        <v>57.090159999999997</v>
      </c>
      <c r="D19" s="111">
        <f t="shared" si="15"/>
        <v>4</v>
      </c>
      <c r="E19" s="105">
        <v>55.9244149657981</v>
      </c>
      <c r="F19" s="105">
        <f t="shared" si="0"/>
        <v>1.6000000000000014</v>
      </c>
      <c r="G19" s="112">
        <f t="shared" si="16"/>
        <v>3.1999999999999957</v>
      </c>
      <c r="H19" s="108">
        <v>55.0914233564177</v>
      </c>
      <c r="I19" s="113">
        <f t="shared" si="1"/>
        <v>0.10000000000000142</v>
      </c>
      <c r="J19" s="110">
        <v>55.594679999999997</v>
      </c>
      <c r="K19" s="111">
        <f t="shared" si="17"/>
        <v>3.8000000000000043</v>
      </c>
      <c r="L19" s="105">
        <v>54.050027895859202</v>
      </c>
      <c r="M19" s="105">
        <f t="shared" si="2"/>
        <v>2.1000000000000014</v>
      </c>
      <c r="N19" s="112">
        <f t="shared" si="18"/>
        <v>2.8999999999999986</v>
      </c>
      <c r="O19" s="15">
        <v>53.885637275142898</v>
      </c>
      <c r="P19" s="114">
        <f t="shared" si="3"/>
        <v>0.29999999999999716</v>
      </c>
      <c r="Q19" s="110">
        <v>61.270490000000002</v>
      </c>
      <c r="R19" s="111">
        <f t="shared" si="19"/>
        <v>4.5</v>
      </c>
      <c r="S19" s="105">
        <v>56.847612199082597</v>
      </c>
      <c r="T19" s="105">
        <f t="shared" si="4"/>
        <v>0.39999999999999858</v>
      </c>
      <c r="U19" s="112">
        <f t="shared" si="20"/>
        <v>2.0999999999999943</v>
      </c>
      <c r="V19" s="15">
        <v>58.015378195556004</v>
      </c>
      <c r="W19" s="114">
        <f t="shared" si="5"/>
        <v>0</v>
      </c>
      <c r="X19" s="110">
        <v>62.5</v>
      </c>
      <c r="Y19" s="111">
        <f t="shared" si="21"/>
        <v>7.5</v>
      </c>
      <c r="Z19" s="105">
        <v>59.4934157422121</v>
      </c>
      <c r="AA19" s="105">
        <f t="shared" si="6"/>
        <v>1.6000000000000014</v>
      </c>
      <c r="AB19" s="112">
        <f t="shared" si="22"/>
        <v>5.7999999999999972</v>
      </c>
      <c r="AC19" s="15">
        <v>59.295182317023503</v>
      </c>
      <c r="AD19" s="114">
        <f t="shared" si="7"/>
        <v>0</v>
      </c>
      <c r="AE19" s="110">
        <v>54.303280000000001</v>
      </c>
      <c r="AF19" s="111">
        <f t="shared" si="8"/>
        <v>3.5</v>
      </c>
      <c r="AG19" s="105">
        <v>53.5351829919002</v>
      </c>
      <c r="AH19" s="105">
        <f t="shared" si="9"/>
        <v>1.3999999999999986</v>
      </c>
      <c r="AI19" s="112">
        <f t="shared" si="23"/>
        <v>3.2000000000000028</v>
      </c>
      <c r="AJ19" s="15">
        <v>53.130054757905299</v>
      </c>
      <c r="AK19" s="114">
        <f t="shared" si="10"/>
        <v>0.10000000000000142</v>
      </c>
      <c r="AL19" s="110">
        <v>53.278689999999997</v>
      </c>
      <c r="AM19" s="111">
        <f t="shared" si="24"/>
        <v>-0.5</v>
      </c>
      <c r="AN19" s="105">
        <v>53.727974894692601</v>
      </c>
      <c r="AO19" s="105">
        <f t="shared" si="11"/>
        <v>-0.89999999999999858</v>
      </c>
      <c r="AP19" s="112">
        <f t="shared" si="25"/>
        <v>-0.5</v>
      </c>
      <c r="AQ19" s="15">
        <v>51.197830144924403</v>
      </c>
      <c r="AR19" s="114">
        <f t="shared" si="12"/>
        <v>0</v>
      </c>
      <c r="AS19" s="110">
        <v>54.09836</v>
      </c>
      <c r="AT19" s="111">
        <f t="shared" si="26"/>
        <v>5.3000000000000043</v>
      </c>
      <c r="AU19" s="105">
        <v>54.097999999999999</v>
      </c>
      <c r="AV19" s="105">
        <f t="shared" si="13"/>
        <v>1.3000000000000043</v>
      </c>
      <c r="AW19" s="112">
        <f t="shared" si="27"/>
        <v>5.3000000000000043</v>
      </c>
      <c r="AX19" s="15">
        <v>52.555405027858399</v>
      </c>
      <c r="AY19" s="114">
        <f t="shared" si="14"/>
        <v>0.10000000000000142</v>
      </c>
    </row>
    <row r="20" spans="1:51">
      <c r="B20" s="59" t="s">
        <v>7</v>
      </c>
      <c r="C20" s="110">
        <v>56.893940000000001</v>
      </c>
      <c r="D20" s="111">
        <f t="shared" si="15"/>
        <v>3.3999999999999986</v>
      </c>
      <c r="E20" s="105">
        <v>55.955722360056399</v>
      </c>
      <c r="F20" s="105">
        <f t="shared" si="0"/>
        <v>0.10000000000000142</v>
      </c>
      <c r="G20" s="112">
        <f t="shared" si="16"/>
        <v>4.2000000000000028</v>
      </c>
      <c r="H20" s="108">
        <v>55.006740116594699</v>
      </c>
      <c r="I20" s="113">
        <f t="shared" si="1"/>
        <v>-0.10000000000000142</v>
      </c>
      <c r="J20" s="110">
        <v>54.586309999999997</v>
      </c>
      <c r="K20" s="111">
        <f t="shared" si="17"/>
        <v>2.8000000000000043</v>
      </c>
      <c r="L20" s="105">
        <v>54.075547894801097</v>
      </c>
      <c r="M20" s="105">
        <f t="shared" si="2"/>
        <v>0</v>
      </c>
      <c r="N20" s="112">
        <f t="shared" si="18"/>
        <v>3.8000000000000043</v>
      </c>
      <c r="O20" s="15">
        <v>54.0231301696762</v>
      </c>
      <c r="P20" s="114">
        <f t="shared" si="3"/>
        <v>0.10000000000000142</v>
      </c>
      <c r="Q20" s="110">
        <v>60.227269999999997</v>
      </c>
      <c r="R20" s="111">
        <f t="shared" si="19"/>
        <v>5.4000000000000057</v>
      </c>
      <c r="S20" s="105">
        <v>59.424722587419701</v>
      </c>
      <c r="T20" s="105">
        <f t="shared" si="4"/>
        <v>2.6000000000000014</v>
      </c>
      <c r="U20" s="112">
        <f t="shared" si="20"/>
        <v>7.6999999999999957</v>
      </c>
      <c r="V20" s="15">
        <v>58.075144581855902</v>
      </c>
      <c r="W20" s="114">
        <f t="shared" si="5"/>
        <v>0.10000000000000142</v>
      </c>
      <c r="X20" s="110">
        <v>60.795450000000002</v>
      </c>
      <c r="Y20" s="111">
        <f t="shared" si="21"/>
        <v>4.7999999999999972</v>
      </c>
      <c r="Z20" s="105">
        <v>59.941511744822101</v>
      </c>
      <c r="AA20" s="105">
        <f t="shared" si="6"/>
        <v>0.39999999999999858</v>
      </c>
      <c r="AB20" s="112">
        <f t="shared" si="22"/>
        <v>6.6000000000000014</v>
      </c>
      <c r="AC20" s="15">
        <v>59.027045264094497</v>
      </c>
      <c r="AD20" s="114">
        <f t="shared" si="7"/>
        <v>-0.29999999999999716</v>
      </c>
      <c r="AE20" s="110">
        <v>54.545450000000002</v>
      </c>
      <c r="AF20" s="111">
        <f t="shared" si="8"/>
        <v>0.20000000000000284</v>
      </c>
      <c r="AG20" s="105">
        <v>53.700400536482</v>
      </c>
      <c r="AH20" s="105">
        <f t="shared" si="9"/>
        <v>0.20000000000000284</v>
      </c>
      <c r="AI20" s="112">
        <f t="shared" si="23"/>
        <v>4</v>
      </c>
      <c r="AJ20" s="15">
        <v>53.2179865478195</v>
      </c>
      <c r="AK20" s="114">
        <f t="shared" si="10"/>
        <v>0.10000000000000142</v>
      </c>
      <c r="AL20" s="110">
        <v>54.356059999999999</v>
      </c>
      <c r="AM20" s="111">
        <f t="shared" si="24"/>
        <v>-0.10000000000000142</v>
      </c>
      <c r="AN20" s="105">
        <v>54.3504368346563</v>
      </c>
      <c r="AO20" s="105">
        <f t="shared" si="11"/>
        <v>0.69999999999999574</v>
      </c>
      <c r="AP20" s="112">
        <f t="shared" si="25"/>
        <v>-0.10000000000000142</v>
      </c>
      <c r="AQ20" s="15">
        <v>51.307541352571903</v>
      </c>
      <c r="AR20" s="114">
        <f t="shared" si="12"/>
        <v>9.9999999999994316E-2</v>
      </c>
      <c r="AS20" s="110">
        <v>54.545450000000002</v>
      </c>
      <c r="AT20" s="111">
        <f t="shared" si="26"/>
        <v>2.7000000000000028</v>
      </c>
      <c r="AU20" s="105">
        <v>54.545000000000002</v>
      </c>
      <c r="AV20" s="105">
        <f t="shared" si="13"/>
        <v>0.39999999999999858</v>
      </c>
      <c r="AW20" s="112">
        <f t="shared" si="27"/>
        <v>2.7000000000000028</v>
      </c>
      <c r="AX20" s="15">
        <v>52.542772276340898</v>
      </c>
      <c r="AY20" s="114">
        <f t="shared" si="14"/>
        <v>-0.10000000000000142</v>
      </c>
    </row>
    <row r="21" spans="1:51">
      <c r="B21" s="59" t="s">
        <v>6</v>
      </c>
      <c r="C21" s="110">
        <v>54.917360000000002</v>
      </c>
      <c r="D21" s="111">
        <f t="shared" si="15"/>
        <v>2</v>
      </c>
      <c r="E21" s="105">
        <v>54.225042808778902</v>
      </c>
      <c r="F21" s="105">
        <f t="shared" si="0"/>
        <v>-1.7999999999999972</v>
      </c>
      <c r="G21" s="112">
        <f t="shared" si="16"/>
        <v>1.7000000000000028</v>
      </c>
      <c r="H21" s="108">
        <v>54.817108297990401</v>
      </c>
      <c r="I21" s="113">
        <f t="shared" si="1"/>
        <v>-0.20000000000000284</v>
      </c>
      <c r="J21" s="110">
        <v>55.845880000000001</v>
      </c>
      <c r="K21" s="111">
        <f t="shared" si="17"/>
        <v>5.5</v>
      </c>
      <c r="L21" s="105">
        <v>55.265456546341298</v>
      </c>
      <c r="M21" s="105">
        <f t="shared" si="2"/>
        <v>1.1999999999999957</v>
      </c>
      <c r="N21" s="112">
        <f t="shared" si="18"/>
        <v>5.5999999999999943</v>
      </c>
      <c r="O21" s="15">
        <v>53.977048532706803</v>
      </c>
      <c r="P21" s="114">
        <f t="shared" si="3"/>
        <v>0</v>
      </c>
      <c r="Q21" s="110">
        <v>59.090910000000001</v>
      </c>
      <c r="R21" s="111">
        <f t="shared" si="19"/>
        <v>6.8000000000000043</v>
      </c>
      <c r="S21" s="105">
        <v>58.9445758055708</v>
      </c>
      <c r="T21" s="105">
        <f t="shared" si="4"/>
        <v>-0.5</v>
      </c>
      <c r="U21" s="112">
        <f t="shared" si="20"/>
        <v>6.1999999999999957</v>
      </c>
      <c r="V21" s="15">
        <v>57.9372900166478</v>
      </c>
      <c r="W21" s="114">
        <f t="shared" si="5"/>
        <v>-0.20000000000000284</v>
      </c>
      <c r="X21" s="110">
        <v>59.710740000000001</v>
      </c>
      <c r="Y21" s="111">
        <f t="shared" si="21"/>
        <v>7.4000000000000057</v>
      </c>
      <c r="Z21" s="105">
        <v>58.885514660389603</v>
      </c>
      <c r="AA21" s="105">
        <f t="shared" si="6"/>
        <v>-1</v>
      </c>
      <c r="AB21" s="112">
        <f t="shared" si="22"/>
        <v>6.6999999999999957</v>
      </c>
      <c r="AC21" s="15">
        <v>58.541745182238301</v>
      </c>
      <c r="AD21" s="114">
        <f t="shared" si="7"/>
        <v>-0.5</v>
      </c>
      <c r="AE21" s="110">
        <v>53.925620000000002</v>
      </c>
      <c r="AF21" s="111">
        <f t="shared" si="8"/>
        <v>-0.60000000000000142</v>
      </c>
      <c r="AG21" s="105">
        <v>53.054728743353799</v>
      </c>
      <c r="AH21" s="105">
        <f t="shared" si="9"/>
        <v>-0.60000000000000142</v>
      </c>
      <c r="AI21" s="112">
        <f t="shared" si="23"/>
        <v>3.5</v>
      </c>
      <c r="AJ21" s="15">
        <v>53.2992044017872</v>
      </c>
      <c r="AK21" s="114">
        <f t="shared" si="10"/>
        <v>9.9999999999994316E-2</v>
      </c>
      <c r="AL21" s="110">
        <v>51.446280000000002</v>
      </c>
      <c r="AM21" s="111">
        <f t="shared" si="24"/>
        <v>-4.3999999999999986</v>
      </c>
      <c r="AN21" s="105">
        <v>50.395655062882199</v>
      </c>
      <c r="AO21" s="105">
        <f t="shared" si="11"/>
        <v>-4</v>
      </c>
      <c r="AP21" s="112">
        <f t="shared" si="25"/>
        <v>-4.3999999999999986</v>
      </c>
      <c r="AQ21" s="15">
        <v>51.476678902305103</v>
      </c>
      <c r="AR21" s="114">
        <f t="shared" si="12"/>
        <v>0.20000000000000284</v>
      </c>
      <c r="AS21" s="110">
        <v>50.413220000000003</v>
      </c>
      <c r="AT21" s="111">
        <f t="shared" si="26"/>
        <v>-3.1000000000000014</v>
      </c>
      <c r="AU21" s="105">
        <v>50.412999999999997</v>
      </c>
      <c r="AV21" s="105">
        <f t="shared" si="13"/>
        <v>-4.1000000000000014</v>
      </c>
      <c r="AW21" s="112">
        <f t="shared" si="27"/>
        <v>-3.1000000000000014</v>
      </c>
      <c r="AX21" s="15">
        <v>52.473564142716597</v>
      </c>
      <c r="AY21" s="114">
        <f t="shared" si="14"/>
        <v>0</v>
      </c>
    </row>
    <row r="22" spans="1:51">
      <c r="B22" s="59" t="s">
        <v>8</v>
      </c>
      <c r="C22" s="110">
        <v>54.375</v>
      </c>
      <c r="D22" s="111">
        <f t="shared" si="15"/>
        <v>0.5</v>
      </c>
      <c r="E22" s="105">
        <v>53.890935971681998</v>
      </c>
      <c r="F22" s="105">
        <f t="shared" si="0"/>
        <v>-0.30000000000000426</v>
      </c>
      <c r="G22" s="112">
        <f t="shared" si="16"/>
        <v>0.79999999999999716</v>
      </c>
      <c r="H22" s="108">
        <v>54.648891649778598</v>
      </c>
      <c r="I22" s="113">
        <f t="shared" si="1"/>
        <v>-0.19999999999999574</v>
      </c>
      <c r="J22" s="110">
        <v>54.356549999999999</v>
      </c>
      <c r="K22" s="111">
        <f t="shared" si="17"/>
        <v>2.1999999999999957</v>
      </c>
      <c r="L22" s="105">
        <v>53.084830582986903</v>
      </c>
      <c r="M22" s="105">
        <f t="shared" si="2"/>
        <v>-2.1999999999999957</v>
      </c>
      <c r="N22" s="112">
        <f t="shared" si="18"/>
        <v>2.6000000000000014</v>
      </c>
      <c r="O22" s="15">
        <v>53.8289356925752</v>
      </c>
      <c r="P22" s="114">
        <f t="shared" si="3"/>
        <v>-0.20000000000000284</v>
      </c>
      <c r="Q22" s="110">
        <v>59.583329999999997</v>
      </c>
      <c r="R22" s="111">
        <f t="shared" si="19"/>
        <v>4.6000000000000014</v>
      </c>
      <c r="S22" s="105">
        <v>57.0113368177552</v>
      </c>
      <c r="T22" s="105">
        <f t="shared" si="4"/>
        <v>-1.8999999999999986</v>
      </c>
      <c r="U22" s="112">
        <f t="shared" si="20"/>
        <v>4.6000000000000014</v>
      </c>
      <c r="V22" s="15">
        <v>57.711136068542501</v>
      </c>
      <c r="W22" s="114">
        <f t="shared" si="5"/>
        <v>-0.19999999999999574</v>
      </c>
      <c r="X22" s="110">
        <v>58.958329999999997</v>
      </c>
      <c r="Y22" s="111">
        <f t="shared" si="21"/>
        <v>4.3999999999999986</v>
      </c>
      <c r="Z22" s="105">
        <v>57.1974381823714</v>
      </c>
      <c r="AA22" s="105">
        <f t="shared" si="6"/>
        <v>-1.6999999999999957</v>
      </c>
      <c r="AB22" s="112">
        <f t="shared" si="22"/>
        <v>4.4000000000000057</v>
      </c>
      <c r="AC22" s="15">
        <v>58.061802744808801</v>
      </c>
      <c r="AD22" s="114">
        <f t="shared" si="7"/>
        <v>-0.39999999999999858</v>
      </c>
      <c r="AE22" s="110">
        <v>52.083329999999997</v>
      </c>
      <c r="AF22" s="111">
        <f t="shared" si="8"/>
        <v>-1.7999999999999972</v>
      </c>
      <c r="AG22" s="105">
        <v>52.674521859965701</v>
      </c>
      <c r="AH22" s="105">
        <f t="shared" si="9"/>
        <v>-0.39999999999999858</v>
      </c>
      <c r="AI22" s="112">
        <f t="shared" si="23"/>
        <v>-0.69999999999999574</v>
      </c>
      <c r="AJ22" s="15">
        <v>53.424206363322902</v>
      </c>
      <c r="AK22" s="114">
        <f t="shared" si="10"/>
        <v>0.10000000000000142</v>
      </c>
      <c r="AL22" s="110">
        <v>50</v>
      </c>
      <c r="AM22" s="111">
        <f t="shared" si="24"/>
        <v>-4.7999999999999972</v>
      </c>
      <c r="AN22" s="105">
        <v>51.823646720226002</v>
      </c>
      <c r="AO22" s="105">
        <f t="shared" si="11"/>
        <v>1.3999999999999986</v>
      </c>
      <c r="AP22" s="112">
        <f t="shared" si="25"/>
        <v>-5.2000000000000028</v>
      </c>
      <c r="AQ22" s="15">
        <v>51.692293644556898</v>
      </c>
      <c r="AR22" s="114">
        <f t="shared" si="12"/>
        <v>0.20000000000000284</v>
      </c>
      <c r="AS22" s="110">
        <v>51.25</v>
      </c>
      <c r="AT22" s="111">
        <f t="shared" si="26"/>
        <v>-0.5</v>
      </c>
      <c r="AU22" s="105">
        <v>51.25</v>
      </c>
      <c r="AV22" s="105">
        <f t="shared" si="13"/>
        <v>0.89999999999999858</v>
      </c>
      <c r="AW22" s="112">
        <f t="shared" si="27"/>
        <v>0</v>
      </c>
      <c r="AX22" s="15">
        <v>52.365246409765497</v>
      </c>
      <c r="AY22" s="114">
        <f t="shared" si="14"/>
        <v>-0.10000000000000142</v>
      </c>
    </row>
    <row r="23" spans="1:51">
      <c r="B23" s="59" t="s">
        <v>8</v>
      </c>
      <c r="C23" s="110">
        <v>53.96</v>
      </c>
      <c r="D23" s="111">
        <f t="shared" si="15"/>
        <v>1</v>
      </c>
      <c r="E23" s="105">
        <v>54.0174788300545</v>
      </c>
      <c r="F23" s="105">
        <f t="shared" si="0"/>
        <v>0.10000000000000142</v>
      </c>
      <c r="G23" s="112">
        <f t="shared" si="16"/>
        <v>1</v>
      </c>
      <c r="H23" s="108">
        <v>54.614859117144597</v>
      </c>
      <c r="I23" s="113">
        <f t="shared" si="1"/>
        <v>0</v>
      </c>
      <c r="J23" s="110">
        <v>53.556010000000001</v>
      </c>
      <c r="K23" s="111">
        <f t="shared" si="17"/>
        <v>2.5</v>
      </c>
      <c r="L23" s="105">
        <v>53.4077914275856</v>
      </c>
      <c r="M23" s="105">
        <f t="shared" si="2"/>
        <v>0.29999999999999716</v>
      </c>
      <c r="N23" s="112">
        <f t="shared" si="18"/>
        <v>2.3999999999999986</v>
      </c>
      <c r="O23" s="15">
        <v>53.6591966714184</v>
      </c>
      <c r="P23" s="114">
        <f t="shared" si="3"/>
        <v>-9.9999999999994316E-2</v>
      </c>
      <c r="Q23" s="110">
        <v>54.4</v>
      </c>
      <c r="R23" s="111">
        <f t="shared" si="19"/>
        <v>-0.39999999999999858</v>
      </c>
      <c r="S23" s="105">
        <v>56.603243690447798</v>
      </c>
      <c r="T23" s="105">
        <f t="shared" si="4"/>
        <v>-0.39999999999999858</v>
      </c>
      <c r="U23" s="112">
        <f t="shared" si="20"/>
        <v>-0.5</v>
      </c>
      <c r="V23" s="15">
        <v>57.536500001411397</v>
      </c>
      <c r="W23" s="114">
        <f t="shared" si="5"/>
        <v>-0.20000000000000284</v>
      </c>
      <c r="X23" s="110">
        <v>56</v>
      </c>
      <c r="Y23" s="111">
        <f t="shared" si="21"/>
        <v>1.3999999999999986</v>
      </c>
      <c r="Z23" s="105">
        <v>56.4325032309929</v>
      </c>
      <c r="AA23" s="105">
        <f t="shared" si="6"/>
        <v>-0.80000000000000426</v>
      </c>
      <c r="AB23" s="112">
        <f t="shared" si="22"/>
        <v>1.3999999999999986</v>
      </c>
      <c r="AC23" s="15">
        <v>57.743332507881298</v>
      </c>
      <c r="AD23" s="114">
        <f t="shared" si="7"/>
        <v>-0.39999999999999858</v>
      </c>
      <c r="AE23" s="110">
        <v>54</v>
      </c>
      <c r="AF23" s="111">
        <f t="shared" si="8"/>
        <v>1.8999999999999986</v>
      </c>
      <c r="AG23" s="105">
        <v>53.657090255171298</v>
      </c>
      <c r="AH23" s="105">
        <f t="shared" si="9"/>
        <v>1</v>
      </c>
      <c r="AI23" s="112">
        <f t="shared" si="23"/>
        <v>4.7000000000000028</v>
      </c>
      <c r="AJ23" s="15">
        <v>53.605940404860299</v>
      </c>
      <c r="AK23" s="114">
        <f t="shared" si="10"/>
        <v>0.20000000000000284</v>
      </c>
      <c r="AL23" s="110">
        <v>53.4</v>
      </c>
      <c r="AM23" s="111">
        <f t="shared" si="24"/>
        <v>-1</v>
      </c>
      <c r="AN23" s="105">
        <v>52.713288556883398</v>
      </c>
      <c r="AO23" s="105">
        <f t="shared" si="11"/>
        <v>0.90000000000000568</v>
      </c>
      <c r="AP23" s="112">
        <f t="shared" si="25"/>
        <v>-0.79999999999999716</v>
      </c>
      <c r="AQ23" s="15">
        <v>51.936330876178502</v>
      </c>
      <c r="AR23" s="114">
        <f t="shared" si="12"/>
        <v>0.19999999999999574</v>
      </c>
      <c r="AS23" s="110">
        <v>52</v>
      </c>
      <c r="AT23" s="111">
        <f t="shared" si="26"/>
        <v>0.20000000000000284</v>
      </c>
      <c r="AU23" s="105">
        <v>52</v>
      </c>
      <c r="AV23" s="105">
        <f t="shared" si="13"/>
        <v>0.70000000000000284</v>
      </c>
      <c r="AW23" s="112">
        <f t="shared" si="27"/>
        <v>0.20000000000000284</v>
      </c>
      <c r="AX23" s="15">
        <v>52.249893569705598</v>
      </c>
      <c r="AY23" s="114">
        <f t="shared" si="14"/>
        <v>-0.19999999999999574</v>
      </c>
    </row>
    <row r="24" spans="1:51">
      <c r="B24" s="59" t="s">
        <v>7</v>
      </c>
      <c r="C24" s="110">
        <v>56.031750000000002</v>
      </c>
      <c r="D24" s="111">
        <f t="shared" si="15"/>
        <v>2.7000000000000028</v>
      </c>
      <c r="E24" s="105">
        <v>55.289137253279698</v>
      </c>
      <c r="F24" s="105">
        <f t="shared" si="0"/>
        <v>1.2999999999999972</v>
      </c>
      <c r="G24" s="112">
        <f t="shared" si="16"/>
        <v>2.7999999999999972</v>
      </c>
      <c r="H24" s="108">
        <v>54.655778807191702</v>
      </c>
      <c r="I24" s="113">
        <f t="shared" si="1"/>
        <v>0.10000000000000142</v>
      </c>
      <c r="J24" s="110">
        <v>53.087290000000003</v>
      </c>
      <c r="K24" s="111">
        <f t="shared" si="17"/>
        <v>1.8999999999999986</v>
      </c>
      <c r="L24" s="105">
        <v>53.097707273629503</v>
      </c>
      <c r="M24" s="105">
        <f t="shared" si="2"/>
        <v>-0.29999999999999716</v>
      </c>
      <c r="N24" s="112">
        <f t="shared" si="18"/>
        <v>1.8999999999999986</v>
      </c>
      <c r="O24" s="15">
        <v>53.523217398647098</v>
      </c>
      <c r="P24" s="114">
        <f t="shared" si="3"/>
        <v>-0.20000000000000284</v>
      </c>
      <c r="Q24" s="110">
        <v>60.119050000000001</v>
      </c>
      <c r="R24" s="111">
        <f t="shared" si="19"/>
        <v>3.3999999999999986</v>
      </c>
      <c r="S24" s="105">
        <v>58.397895614477797</v>
      </c>
      <c r="T24" s="105">
        <f t="shared" si="4"/>
        <v>1.7999999999999972</v>
      </c>
      <c r="U24" s="112">
        <f t="shared" si="20"/>
        <v>3.1999999999999957</v>
      </c>
      <c r="V24" s="15">
        <v>57.434932529232903</v>
      </c>
      <c r="W24" s="114">
        <f t="shared" si="5"/>
        <v>-0.10000000000000142</v>
      </c>
      <c r="X24" s="110">
        <v>60.119050000000001</v>
      </c>
      <c r="Y24" s="111">
        <f t="shared" si="21"/>
        <v>5</v>
      </c>
      <c r="Z24" s="105">
        <v>58.561751443961903</v>
      </c>
      <c r="AA24" s="105">
        <f t="shared" si="6"/>
        <v>2.2000000000000028</v>
      </c>
      <c r="AB24" s="112">
        <f t="shared" si="22"/>
        <v>4.8999999999999986</v>
      </c>
      <c r="AC24" s="15">
        <v>57.4549795914347</v>
      </c>
      <c r="AD24" s="114">
        <f t="shared" si="7"/>
        <v>-0.20000000000000284</v>
      </c>
      <c r="AE24" s="110">
        <v>54.960320000000003</v>
      </c>
      <c r="AF24" s="111">
        <f t="shared" si="8"/>
        <v>1</v>
      </c>
      <c r="AG24" s="105">
        <v>54.114664085715198</v>
      </c>
      <c r="AH24" s="105">
        <f t="shared" si="9"/>
        <v>0.39999999999999858</v>
      </c>
      <c r="AI24" s="112">
        <f t="shared" si="23"/>
        <v>5</v>
      </c>
      <c r="AJ24" s="15">
        <v>53.785749639772398</v>
      </c>
      <c r="AK24" s="114">
        <f t="shared" si="10"/>
        <v>0.19999999999999574</v>
      </c>
      <c r="AL24" s="110">
        <v>53.373019999999997</v>
      </c>
      <c r="AM24" s="111">
        <f t="shared" si="24"/>
        <v>0.79999999999999716</v>
      </c>
      <c r="AN24" s="105">
        <v>53.049800598393503</v>
      </c>
      <c r="AO24" s="105">
        <f t="shared" si="11"/>
        <v>0.29999999999999716</v>
      </c>
      <c r="AP24" s="112">
        <f t="shared" si="25"/>
        <v>0.70000000000000284</v>
      </c>
      <c r="AQ24" s="15">
        <v>52.1888612838721</v>
      </c>
      <c r="AR24" s="114">
        <f t="shared" si="12"/>
        <v>0.30000000000000426</v>
      </c>
      <c r="AS24" s="110">
        <v>51.587299999999999</v>
      </c>
      <c r="AT24" s="111">
        <f t="shared" si="26"/>
        <v>-0.19999999999999574</v>
      </c>
      <c r="AU24" s="105">
        <v>51.587000000000003</v>
      </c>
      <c r="AV24" s="105">
        <f t="shared" si="13"/>
        <v>-0.39999999999999858</v>
      </c>
      <c r="AW24" s="112">
        <f t="shared" si="27"/>
        <v>-0.19999999999999574</v>
      </c>
      <c r="AX24" s="15">
        <v>52.1398447823276</v>
      </c>
      <c r="AY24" s="114">
        <f t="shared" si="14"/>
        <v>-0.10000000000000142</v>
      </c>
    </row>
    <row r="25" spans="1:51">
      <c r="B25" s="59" t="s">
        <v>9</v>
      </c>
      <c r="C25" s="110">
        <v>55.81897</v>
      </c>
      <c r="D25" s="111">
        <f t="shared" si="15"/>
        <v>1.3999999999999986</v>
      </c>
      <c r="E25" s="105">
        <v>55.180528537448097</v>
      </c>
      <c r="F25" s="105">
        <f t="shared" si="0"/>
        <v>-9.9999999999994316E-2</v>
      </c>
      <c r="G25" s="112">
        <f t="shared" si="16"/>
        <v>1.6000000000000014</v>
      </c>
      <c r="H25" s="108">
        <v>54.683634735319998</v>
      </c>
      <c r="I25" s="113">
        <f t="shared" si="1"/>
        <v>0</v>
      </c>
      <c r="J25" s="110">
        <v>53.956690000000002</v>
      </c>
      <c r="K25" s="111">
        <f t="shared" si="17"/>
        <v>1.2999999999999972</v>
      </c>
      <c r="L25" s="105">
        <v>53.544161479801303</v>
      </c>
      <c r="M25" s="105">
        <f t="shared" si="2"/>
        <v>0.39999999999999858</v>
      </c>
      <c r="N25" s="112">
        <f t="shared" si="18"/>
        <v>1.2000000000000028</v>
      </c>
      <c r="O25" s="15">
        <v>53.395694970026703</v>
      </c>
      <c r="P25" s="114">
        <f t="shared" si="3"/>
        <v>-0.10000000000000142</v>
      </c>
      <c r="Q25" s="110">
        <v>58.189660000000003</v>
      </c>
      <c r="R25" s="111">
        <f t="shared" si="19"/>
        <v>-3.8999999999999986</v>
      </c>
      <c r="S25" s="105">
        <v>57.131164940614198</v>
      </c>
      <c r="T25" s="105">
        <f t="shared" si="4"/>
        <v>-1.2999999999999972</v>
      </c>
      <c r="U25" s="112">
        <f t="shared" si="20"/>
        <v>-3.1999999999999957</v>
      </c>
      <c r="V25" s="15">
        <v>57.408820939352502</v>
      </c>
      <c r="W25" s="114">
        <f t="shared" si="5"/>
        <v>0</v>
      </c>
      <c r="X25" s="110">
        <v>57.327590000000001</v>
      </c>
      <c r="Y25" s="111">
        <f t="shared" si="21"/>
        <v>-2.3000000000000043</v>
      </c>
      <c r="Z25" s="105">
        <v>57.654245568092499</v>
      </c>
      <c r="AA25" s="105">
        <f t="shared" si="6"/>
        <v>-0.89999999999999858</v>
      </c>
      <c r="AB25" s="112">
        <f t="shared" si="22"/>
        <v>-1.8999999999999986</v>
      </c>
      <c r="AC25" s="15">
        <v>57.174143623281402</v>
      </c>
      <c r="AD25" s="114">
        <f t="shared" si="7"/>
        <v>-0.29999999999999716</v>
      </c>
      <c r="AE25" s="110">
        <v>54.741379999999999</v>
      </c>
      <c r="AF25" s="111">
        <f t="shared" si="8"/>
        <v>-0.29999999999999716</v>
      </c>
      <c r="AG25" s="105">
        <v>53.903986131761698</v>
      </c>
      <c r="AH25" s="105">
        <f t="shared" si="9"/>
        <v>-0.20000000000000284</v>
      </c>
      <c r="AI25" s="112">
        <f t="shared" si="23"/>
        <v>5.5</v>
      </c>
      <c r="AJ25" s="15">
        <v>53.836388175403201</v>
      </c>
      <c r="AK25" s="114">
        <f t="shared" si="10"/>
        <v>0</v>
      </c>
      <c r="AL25" s="110">
        <v>53.232759999999999</v>
      </c>
      <c r="AM25" s="111">
        <f t="shared" si="24"/>
        <v>1.8000000000000043</v>
      </c>
      <c r="AN25" s="105">
        <v>52.8274747745456</v>
      </c>
      <c r="AO25" s="105">
        <f t="shared" si="11"/>
        <v>-0.20000000000000284</v>
      </c>
      <c r="AP25" s="112">
        <f t="shared" si="25"/>
        <v>1.8999999999999986</v>
      </c>
      <c r="AQ25" s="15">
        <v>52.436422446992403</v>
      </c>
      <c r="AR25" s="114">
        <f t="shared" si="12"/>
        <v>0.19999999999999574</v>
      </c>
      <c r="AS25" s="110">
        <v>55.603450000000002</v>
      </c>
      <c r="AT25" s="111">
        <f t="shared" si="26"/>
        <v>5.8000000000000043</v>
      </c>
      <c r="AU25" s="105">
        <v>55.603000000000002</v>
      </c>
      <c r="AV25" s="105">
        <f t="shared" si="13"/>
        <v>4</v>
      </c>
      <c r="AW25" s="112">
        <f t="shared" si="27"/>
        <v>6</v>
      </c>
      <c r="AX25" s="15">
        <v>52.039058245226002</v>
      </c>
      <c r="AY25" s="114">
        <f t="shared" si="14"/>
        <v>-0.10000000000000142</v>
      </c>
    </row>
    <row r="26" spans="1:51">
      <c r="B26" s="59" t="s">
        <v>10</v>
      </c>
      <c r="C26" s="110">
        <v>55</v>
      </c>
      <c r="D26" s="111">
        <f t="shared" si="15"/>
        <v>-0.20000000000000284</v>
      </c>
      <c r="E26" s="105">
        <v>54.370086357222696</v>
      </c>
      <c r="F26" s="105">
        <f t="shared" si="0"/>
        <v>-0.80000000000000426</v>
      </c>
      <c r="G26" s="112">
        <f t="shared" si="16"/>
        <v>-0.10000000000000142</v>
      </c>
      <c r="H26" s="108">
        <v>54.654252591533599</v>
      </c>
      <c r="I26" s="113">
        <f t="shared" si="1"/>
        <v>0</v>
      </c>
      <c r="J26" s="110">
        <v>53.610579999999999</v>
      </c>
      <c r="K26" s="111">
        <f t="shared" si="17"/>
        <v>1.2000000000000028</v>
      </c>
      <c r="L26" s="105">
        <v>53.146987220430098</v>
      </c>
      <c r="M26" s="105">
        <f t="shared" si="2"/>
        <v>-0.39999999999999858</v>
      </c>
      <c r="N26" s="112">
        <f t="shared" si="18"/>
        <v>1.2000000000000028</v>
      </c>
      <c r="O26" s="15">
        <v>53.238759220079203</v>
      </c>
      <c r="P26" s="114">
        <f t="shared" si="3"/>
        <v>-0.19999999999999574</v>
      </c>
      <c r="Q26" s="110">
        <v>56.359650000000002</v>
      </c>
      <c r="R26" s="111">
        <f t="shared" si="19"/>
        <v>-1.5</v>
      </c>
      <c r="S26" s="105">
        <v>55.9011070616341</v>
      </c>
      <c r="T26" s="105">
        <f t="shared" si="4"/>
        <v>-1.2000000000000028</v>
      </c>
      <c r="U26" s="112">
        <f t="shared" si="20"/>
        <v>-2</v>
      </c>
      <c r="V26" s="15">
        <v>57.556549275548598</v>
      </c>
      <c r="W26" s="114">
        <f t="shared" si="5"/>
        <v>0.20000000000000284</v>
      </c>
      <c r="X26" s="110">
        <v>57.675440000000002</v>
      </c>
      <c r="Y26" s="111">
        <f t="shared" si="21"/>
        <v>-0.59999999999999432</v>
      </c>
      <c r="Z26" s="105">
        <v>56.021674985439503</v>
      </c>
      <c r="AA26" s="105">
        <f t="shared" si="6"/>
        <v>-1.7000000000000028</v>
      </c>
      <c r="AB26" s="112">
        <f t="shared" si="22"/>
        <v>-0.60000000000000142</v>
      </c>
      <c r="AC26" s="15">
        <v>56.9207810814368</v>
      </c>
      <c r="AD26" s="114">
        <f t="shared" si="7"/>
        <v>-0.30000000000000426</v>
      </c>
      <c r="AE26" s="110">
        <v>55.482460000000003</v>
      </c>
      <c r="AF26" s="111">
        <f t="shared" si="8"/>
        <v>0.79999999999999716</v>
      </c>
      <c r="AG26" s="105">
        <v>53.795483355515799</v>
      </c>
      <c r="AH26" s="105">
        <f t="shared" si="9"/>
        <v>-0.10000000000000142</v>
      </c>
      <c r="AI26" s="112">
        <f t="shared" si="23"/>
        <v>2.2999999999999972</v>
      </c>
      <c r="AJ26" s="15">
        <v>53.759839577295097</v>
      </c>
      <c r="AK26" s="114">
        <f t="shared" si="10"/>
        <v>0</v>
      </c>
      <c r="AL26" s="110">
        <v>54.166670000000003</v>
      </c>
      <c r="AM26" s="111">
        <f t="shared" si="24"/>
        <v>1.7000000000000028</v>
      </c>
      <c r="AN26" s="105">
        <v>53.946265409623102</v>
      </c>
      <c r="AO26" s="105">
        <f t="shared" si="11"/>
        <v>1.1000000000000014</v>
      </c>
      <c r="AP26" s="112">
        <f t="shared" si="25"/>
        <v>2</v>
      </c>
      <c r="AQ26" s="15">
        <v>52.662889380703099</v>
      </c>
      <c r="AR26" s="114">
        <f t="shared" si="12"/>
        <v>0.30000000000000426</v>
      </c>
      <c r="AS26" s="110">
        <v>51.31579</v>
      </c>
      <c r="AT26" s="111">
        <f t="shared" si="26"/>
        <v>-3</v>
      </c>
      <c r="AU26" s="105">
        <v>51.316000000000003</v>
      </c>
      <c r="AV26" s="105">
        <f t="shared" si="13"/>
        <v>-4.3000000000000043</v>
      </c>
      <c r="AW26" s="112">
        <f t="shared" si="27"/>
        <v>-2.6000000000000014</v>
      </c>
      <c r="AX26" s="15">
        <v>51.946231654377797</v>
      </c>
      <c r="AY26" s="114">
        <f t="shared" si="14"/>
        <v>-0.10000000000000142</v>
      </c>
    </row>
    <row r="27" spans="1:51">
      <c r="B27" s="59" t="s">
        <v>11</v>
      </c>
      <c r="C27" s="110">
        <v>56.024590000000003</v>
      </c>
      <c r="D27" s="111">
        <f t="shared" si="15"/>
        <v>1.5</v>
      </c>
      <c r="E27" s="105">
        <v>55.150240744852603</v>
      </c>
      <c r="F27" s="105">
        <f t="shared" si="0"/>
        <v>0.80000000000000426</v>
      </c>
      <c r="G27" s="112">
        <f t="shared" si="16"/>
        <v>1.9000000000000057</v>
      </c>
      <c r="H27" s="108">
        <v>54.482872797435299</v>
      </c>
      <c r="I27" s="113">
        <f t="shared" si="1"/>
        <v>-0.20000000000000284</v>
      </c>
      <c r="J27" s="110">
        <v>54.640940000000001</v>
      </c>
      <c r="K27" s="111">
        <f t="shared" si="17"/>
        <v>1.1000000000000014</v>
      </c>
      <c r="L27" s="105">
        <v>54.144479656261403</v>
      </c>
      <c r="M27" s="105">
        <f t="shared" si="2"/>
        <v>1</v>
      </c>
      <c r="N27" s="112">
        <f t="shared" si="18"/>
        <v>1.3999999999999986</v>
      </c>
      <c r="O27" s="15">
        <v>53.0075734059225</v>
      </c>
      <c r="P27" s="114">
        <f t="shared" si="3"/>
        <v>-0.20000000000000284</v>
      </c>
      <c r="Q27" s="110">
        <v>61.885249999999999</v>
      </c>
      <c r="R27" s="111">
        <f t="shared" si="19"/>
        <v>2.6999999999999957</v>
      </c>
      <c r="S27" s="105">
        <v>59.375307703319002</v>
      </c>
      <c r="T27" s="105">
        <f t="shared" si="4"/>
        <v>3.5</v>
      </c>
      <c r="U27" s="112">
        <f t="shared" si="20"/>
        <v>3.1000000000000014</v>
      </c>
      <c r="V27" s="15">
        <v>57.701637752403997</v>
      </c>
      <c r="W27" s="114">
        <f t="shared" si="5"/>
        <v>0.10000000000000142</v>
      </c>
      <c r="X27" s="110">
        <v>59.631149999999998</v>
      </c>
      <c r="Y27" s="111">
        <f t="shared" si="21"/>
        <v>1.6000000000000014</v>
      </c>
      <c r="Z27" s="105">
        <v>57.7223500005923</v>
      </c>
      <c r="AA27" s="105">
        <f t="shared" si="6"/>
        <v>1.7000000000000028</v>
      </c>
      <c r="AB27" s="112">
        <f t="shared" si="22"/>
        <v>2</v>
      </c>
      <c r="AC27" s="15">
        <v>56.579018333659803</v>
      </c>
      <c r="AD27" s="114">
        <f t="shared" si="7"/>
        <v>-0.29999999999999716</v>
      </c>
      <c r="AE27" s="110">
        <v>53.688519999999997</v>
      </c>
      <c r="AF27" s="111">
        <f t="shared" si="8"/>
        <v>-1.7999999999999972</v>
      </c>
      <c r="AG27" s="105">
        <v>54.245652794339598</v>
      </c>
      <c r="AH27" s="105">
        <f t="shared" si="9"/>
        <v>0.40000000000000568</v>
      </c>
      <c r="AI27" s="112">
        <f t="shared" si="23"/>
        <v>2.2000000000000028</v>
      </c>
      <c r="AJ27" s="15">
        <v>53.509913046226004</v>
      </c>
      <c r="AK27" s="114">
        <f t="shared" si="10"/>
        <v>-0.29999999999999716</v>
      </c>
      <c r="AL27" s="110">
        <v>51.639339999999997</v>
      </c>
      <c r="AM27" s="111">
        <f t="shared" si="24"/>
        <v>-0.19999999999999574</v>
      </c>
      <c r="AN27" s="105">
        <v>51.944584964570197</v>
      </c>
      <c r="AO27" s="105">
        <f t="shared" si="11"/>
        <v>-2</v>
      </c>
      <c r="AP27" s="112">
        <f t="shared" si="25"/>
        <v>0.19999999999999574</v>
      </c>
      <c r="AQ27" s="15">
        <v>52.853015510851598</v>
      </c>
      <c r="AR27" s="114">
        <f t="shared" si="12"/>
        <v>0.19999999999999574</v>
      </c>
      <c r="AS27" s="110">
        <v>53.278689999999997</v>
      </c>
      <c r="AT27" s="111">
        <f t="shared" si="26"/>
        <v>1.2999999999999972</v>
      </c>
      <c r="AU27" s="105">
        <v>53.279000000000003</v>
      </c>
      <c r="AV27" s="105">
        <f t="shared" si="13"/>
        <v>2</v>
      </c>
      <c r="AW27" s="112">
        <f t="shared" si="27"/>
        <v>1.6999999999999957</v>
      </c>
      <c r="AX27" s="15">
        <v>51.866107344466997</v>
      </c>
      <c r="AY27" s="114">
        <f t="shared" si="14"/>
        <v>0</v>
      </c>
    </row>
    <row r="28" spans="1:51">
      <c r="B28" s="59" t="s">
        <v>12</v>
      </c>
      <c r="C28" s="110">
        <v>51.351349999999996</v>
      </c>
      <c r="D28" s="111">
        <f t="shared" si="15"/>
        <v>-0.60000000000000142</v>
      </c>
      <c r="E28" s="105">
        <v>53.559356302845899</v>
      </c>
      <c r="F28" s="105">
        <f t="shared" si="0"/>
        <v>-1.6000000000000014</v>
      </c>
      <c r="G28" s="112">
        <f t="shared" si="16"/>
        <v>-0.60000000000000142</v>
      </c>
      <c r="H28" s="108">
        <v>54.166796806154601</v>
      </c>
      <c r="I28" s="113">
        <f t="shared" si="1"/>
        <v>-0.29999999999999716</v>
      </c>
      <c r="J28" s="110">
        <v>50.703130000000002</v>
      </c>
      <c r="K28" s="111">
        <f t="shared" si="17"/>
        <v>0.20000000000000284</v>
      </c>
      <c r="L28" s="105">
        <v>52.511578399641898</v>
      </c>
      <c r="M28" s="105">
        <f t="shared" si="2"/>
        <v>-1.6000000000000014</v>
      </c>
      <c r="N28" s="112">
        <f t="shared" si="18"/>
        <v>-0.20000000000000284</v>
      </c>
      <c r="O28" s="15">
        <v>52.700064781031202</v>
      </c>
      <c r="P28" s="114">
        <f t="shared" si="3"/>
        <v>-0.29999999999999716</v>
      </c>
      <c r="Q28" s="110">
        <v>53.37838</v>
      </c>
      <c r="R28" s="111">
        <f t="shared" si="19"/>
        <v>-1.1000000000000014</v>
      </c>
      <c r="S28" s="105">
        <v>57.909308619158899</v>
      </c>
      <c r="T28" s="105">
        <f t="shared" si="4"/>
        <v>-1.5</v>
      </c>
      <c r="U28" s="112">
        <f t="shared" si="20"/>
        <v>0.19999999999999574</v>
      </c>
      <c r="V28" s="15">
        <v>57.551356432804198</v>
      </c>
      <c r="W28" s="114">
        <f t="shared" si="5"/>
        <v>-0.10000000000000142</v>
      </c>
      <c r="X28" s="110">
        <v>51.013509999999997</v>
      </c>
      <c r="Y28" s="111">
        <f t="shared" si="21"/>
        <v>-4.2999999999999972</v>
      </c>
      <c r="Z28" s="105">
        <v>55.937222843900699</v>
      </c>
      <c r="AA28" s="105">
        <f t="shared" si="6"/>
        <v>-1.8000000000000043</v>
      </c>
      <c r="AB28" s="112">
        <f t="shared" si="22"/>
        <v>-3.3999999999999986</v>
      </c>
      <c r="AC28" s="15">
        <v>56.093537871051801</v>
      </c>
      <c r="AD28" s="114">
        <f t="shared" si="7"/>
        <v>-0.5</v>
      </c>
      <c r="AE28" s="110">
        <v>49.66216</v>
      </c>
      <c r="AF28" s="111">
        <f t="shared" si="8"/>
        <v>-4</v>
      </c>
      <c r="AG28" s="105">
        <v>51.858271541201603</v>
      </c>
      <c r="AH28" s="105">
        <f t="shared" si="9"/>
        <v>-2.3000000000000043</v>
      </c>
      <c r="AI28" s="112">
        <f t="shared" si="23"/>
        <v>0.29999999999999716</v>
      </c>
      <c r="AJ28" s="15">
        <v>53.136265260157501</v>
      </c>
      <c r="AK28" s="114">
        <f t="shared" si="10"/>
        <v>-0.39999999999999858</v>
      </c>
      <c r="AL28" s="110">
        <v>50.33784</v>
      </c>
      <c r="AM28" s="111">
        <f t="shared" si="24"/>
        <v>-0.10000000000000142</v>
      </c>
      <c r="AN28" s="105">
        <v>49.963987205888998</v>
      </c>
      <c r="AO28" s="105">
        <f t="shared" si="11"/>
        <v>-1.8999999999999986</v>
      </c>
      <c r="AP28" s="112">
        <f t="shared" si="25"/>
        <v>-0.70000000000000284</v>
      </c>
      <c r="AQ28" s="15">
        <v>52.991999410089001</v>
      </c>
      <c r="AR28" s="114">
        <f t="shared" si="12"/>
        <v>0.10000000000000142</v>
      </c>
      <c r="AS28" s="110">
        <v>52.36486</v>
      </c>
      <c r="AT28" s="111">
        <f t="shared" si="26"/>
        <v>1.7999999999999972</v>
      </c>
      <c r="AU28" s="105">
        <v>51.213999999999999</v>
      </c>
      <c r="AV28" s="105">
        <f t="shared" si="13"/>
        <v>-2.0999999999999943</v>
      </c>
      <c r="AW28" s="112">
        <f t="shared" si="27"/>
        <v>0.60000000000000142</v>
      </c>
      <c r="AX28" s="15">
        <v>51.8143410474962</v>
      </c>
      <c r="AY28" s="114">
        <f t="shared" si="14"/>
        <v>-0.10000000000000142</v>
      </c>
    </row>
    <row r="29" spans="1:51">
      <c r="A29" s="38">
        <v>2007</v>
      </c>
      <c r="B29" s="59" t="s">
        <v>4</v>
      </c>
      <c r="C29" s="110">
        <v>50.727269999999997</v>
      </c>
      <c r="D29" s="111">
        <f t="shared" si="15"/>
        <v>-4.5</v>
      </c>
      <c r="E29" s="105">
        <v>53.131062926195</v>
      </c>
      <c r="F29" s="105">
        <f t="shared" si="0"/>
        <v>-0.5</v>
      </c>
      <c r="G29" s="112">
        <f t="shared" si="16"/>
        <v>-5</v>
      </c>
      <c r="H29" s="108">
        <v>53.779465980999902</v>
      </c>
      <c r="I29" s="113">
        <f t="shared" si="1"/>
        <v>-0.40000000000000568</v>
      </c>
      <c r="J29" s="110">
        <v>48.57159</v>
      </c>
      <c r="K29" s="111">
        <f t="shared" si="17"/>
        <v>-3.2999999999999972</v>
      </c>
      <c r="L29" s="105">
        <v>50.3311933091464</v>
      </c>
      <c r="M29" s="105">
        <f t="shared" si="2"/>
        <v>-2.2000000000000028</v>
      </c>
      <c r="N29" s="112">
        <f t="shared" si="18"/>
        <v>-3.6000000000000014</v>
      </c>
      <c r="O29" s="15">
        <v>52.373727398075602</v>
      </c>
      <c r="P29" s="114">
        <f t="shared" si="3"/>
        <v>-0.30000000000000426</v>
      </c>
      <c r="Q29" s="110">
        <v>47.272730000000003</v>
      </c>
      <c r="R29" s="111">
        <f t="shared" si="19"/>
        <v>-8.5</v>
      </c>
      <c r="S29" s="105">
        <v>50.336400022910802</v>
      </c>
      <c r="T29" s="105">
        <f t="shared" si="4"/>
        <v>-7.6000000000000014</v>
      </c>
      <c r="U29" s="112">
        <f t="shared" si="20"/>
        <v>-9.8000000000000043</v>
      </c>
      <c r="V29" s="15">
        <v>57.070897440334299</v>
      </c>
      <c r="W29" s="114">
        <f t="shared" si="5"/>
        <v>-0.5</v>
      </c>
      <c r="X29" s="110">
        <v>50.681820000000002</v>
      </c>
      <c r="Y29" s="111">
        <f t="shared" si="21"/>
        <v>-6</v>
      </c>
      <c r="Z29" s="105">
        <v>53.966721055737501</v>
      </c>
      <c r="AA29" s="105">
        <f t="shared" si="6"/>
        <v>-1.8999999999999986</v>
      </c>
      <c r="AB29" s="112">
        <f t="shared" si="22"/>
        <v>-6.2999999999999972</v>
      </c>
      <c r="AC29" s="15">
        <v>55.519064031311103</v>
      </c>
      <c r="AD29" s="114">
        <f t="shared" si="7"/>
        <v>-0.60000000000000142</v>
      </c>
      <c r="AE29" s="110">
        <v>50.909089999999999</v>
      </c>
      <c r="AF29" s="111">
        <f t="shared" si="8"/>
        <v>1.1999999999999957</v>
      </c>
      <c r="AG29" s="105">
        <v>52.458553275104599</v>
      </c>
      <c r="AH29" s="105">
        <f t="shared" si="9"/>
        <v>0.60000000000000142</v>
      </c>
      <c r="AI29" s="112">
        <f t="shared" si="23"/>
        <v>-1.1000000000000014</v>
      </c>
      <c r="AJ29" s="15">
        <v>52.7454966282736</v>
      </c>
      <c r="AK29" s="114">
        <f t="shared" si="10"/>
        <v>-0.39999999999999858</v>
      </c>
      <c r="AL29" s="110">
        <v>53.863639999999997</v>
      </c>
      <c r="AM29" s="111">
        <f t="shared" si="24"/>
        <v>-4.2000000000000028</v>
      </c>
      <c r="AN29" s="105">
        <v>53.983370885701099</v>
      </c>
      <c r="AO29" s="105">
        <f t="shared" si="11"/>
        <v>4</v>
      </c>
      <c r="AP29" s="112">
        <f t="shared" si="25"/>
        <v>-4.1000000000000014</v>
      </c>
      <c r="AQ29" s="15">
        <v>53.071650921487503</v>
      </c>
      <c r="AR29" s="114">
        <f t="shared" si="12"/>
        <v>0.10000000000000142</v>
      </c>
      <c r="AS29" s="110">
        <v>50.909089999999999</v>
      </c>
      <c r="AT29" s="111">
        <f t="shared" si="26"/>
        <v>-2.5</v>
      </c>
      <c r="AU29" s="105">
        <v>50.908999999999999</v>
      </c>
      <c r="AV29" s="105">
        <f t="shared" si="13"/>
        <v>-0.30000000000000426</v>
      </c>
      <c r="AW29" s="112">
        <f t="shared" si="27"/>
        <v>-2.5</v>
      </c>
      <c r="AX29" s="15">
        <v>51.7802492457241</v>
      </c>
      <c r="AY29" s="114">
        <f t="shared" si="14"/>
        <v>0</v>
      </c>
    </row>
    <row r="30" spans="1:51">
      <c r="B30" s="59" t="s">
        <v>5</v>
      </c>
      <c r="C30" s="110">
        <v>52.706420000000001</v>
      </c>
      <c r="D30" s="111">
        <f t="shared" si="15"/>
        <v>-0.39999999999999858</v>
      </c>
      <c r="E30" s="105">
        <v>54.166859218605197</v>
      </c>
      <c r="F30" s="105">
        <f t="shared" si="0"/>
        <v>1.1000000000000014</v>
      </c>
      <c r="G30" s="112">
        <f t="shared" si="16"/>
        <v>-9.9999999999994316E-2</v>
      </c>
      <c r="H30" s="108">
        <v>53.420409202430598</v>
      </c>
      <c r="I30" s="113">
        <f t="shared" si="1"/>
        <v>-0.39999999999999858</v>
      </c>
      <c r="J30" s="110">
        <v>50.075789999999998</v>
      </c>
      <c r="K30" s="111">
        <f t="shared" si="17"/>
        <v>-0.5</v>
      </c>
      <c r="L30" s="105">
        <v>51.470490976005898</v>
      </c>
      <c r="M30" s="105">
        <f t="shared" si="2"/>
        <v>1.2000000000000028</v>
      </c>
      <c r="N30" s="112">
        <f t="shared" si="18"/>
        <v>-0.5</v>
      </c>
      <c r="O30" s="15">
        <v>52.117291421934702</v>
      </c>
      <c r="P30" s="114">
        <f t="shared" si="3"/>
        <v>-0.29999999999999716</v>
      </c>
      <c r="Q30" s="110">
        <v>52.064219999999999</v>
      </c>
      <c r="R30" s="111">
        <f t="shared" si="19"/>
        <v>-0.10000000000000142</v>
      </c>
      <c r="S30" s="105">
        <v>56.542230950449799</v>
      </c>
      <c r="T30" s="105">
        <f t="shared" si="4"/>
        <v>6.2000000000000028</v>
      </c>
      <c r="U30" s="112">
        <f t="shared" si="20"/>
        <v>0.10000000000000142</v>
      </c>
      <c r="V30" s="15">
        <v>56.346990975545999</v>
      </c>
      <c r="W30" s="114">
        <f t="shared" si="5"/>
        <v>-0.80000000000000426</v>
      </c>
      <c r="X30" s="110">
        <v>53.440370000000001</v>
      </c>
      <c r="Y30" s="111">
        <f t="shared" si="21"/>
        <v>-1.2000000000000028</v>
      </c>
      <c r="Z30" s="105">
        <v>56.617463721540098</v>
      </c>
      <c r="AA30" s="105">
        <f t="shared" si="6"/>
        <v>2.6000000000000014</v>
      </c>
      <c r="AB30" s="112">
        <f t="shared" si="22"/>
        <v>-1.2999999999999972</v>
      </c>
      <c r="AC30" s="15">
        <v>55.009396127468399</v>
      </c>
      <c r="AD30" s="114">
        <f t="shared" si="7"/>
        <v>-0.5</v>
      </c>
      <c r="AE30" s="110">
        <v>51.146790000000003</v>
      </c>
      <c r="AF30" s="111">
        <f t="shared" si="8"/>
        <v>0.20000000000000284</v>
      </c>
      <c r="AG30" s="105">
        <v>52.358188636756203</v>
      </c>
      <c r="AH30" s="105">
        <f t="shared" si="9"/>
        <v>-0.10000000000000142</v>
      </c>
      <c r="AI30" s="112">
        <f t="shared" si="23"/>
        <v>0.29999999999999716</v>
      </c>
      <c r="AJ30" s="15">
        <v>52.402472556023298</v>
      </c>
      <c r="AK30" s="114">
        <f t="shared" si="10"/>
        <v>-0.30000000000000426</v>
      </c>
      <c r="AL30" s="110">
        <v>53.440370000000001</v>
      </c>
      <c r="AM30" s="111">
        <f t="shared" si="24"/>
        <v>-1.3999999999999986</v>
      </c>
      <c r="AN30" s="105">
        <v>53.375039590170999</v>
      </c>
      <c r="AO30" s="105">
        <f t="shared" si="11"/>
        <v>-0.60000000000000142</v>
      </c>
      <c r="AP30" s="112">
        <f t="shared" si="25"/>
        <v>-1.2000000000000028</v>
      </c>
      <c r="AQ30" s="15">
        <v>53.0925860495745</v>
      </c>
      <c r="AR30" s="114">
        <f t="shared" si="12"/>
        <v>0</v>
      </c>
      <c r="AS30" s="110">
        <v>53.440370000000001</v>
      </c>
      <c r="AT30" s="111">
        <f t="shared" si="26"/>
        <v>0.60000000000000142</v>
      </c>
      <c r="AU30" s="105">
        <v>53.44</v>
      </c>
      <c r="AV30" s="105">
        <f t="shared" si="13"/>
        <v>2.5</v>
      </c>
      <c r="AW30" s="112">
        <f t="shared" si="27"/>
        <v>0.60000000000000142</v>
      </c>
      <c r="AX30" s="15">
        <v>51.749888616537397</v>
      </c>
      <c r="AY30" s="114">
        <f t="shared" si="14"/>
        <v>-9.9999999999994316E-2</v>
      </c>
    </row>
    <row r="31" spans="1:51">
      <c r="B31" s="59" t="s">
        <v>6</v>
      </c>
      <c r="C31" s="110">
        <v>54.634149999999998</v>
      </c>
      <c r="D31" s="111">
        <f t="shared" si="15"/>
        <v>-2.5</v>
      </c>
      <c r="E31" s="105">
        <v>53.745819857052503</v>
      </c>
      <c r="F31" s="105">
        <f t="shared" si="0"/>
        <v>-0.5</v>
      </c>
      <c r="G31" s="112">
        <f t="shared" si="16"/>
        <v>-2.1999999999999957</v>
      </c>
      <c r="H31" s="108">
        <v>53.162227940260998</v>
      </c>
      <c r="I31" s="113">
        <f t="shared" si="1"/>
        <v>-0.19999999999999574</v>
      </c>
      <c r="J31" s="110">
        <v>53.561920000000001</v>
      </c>
      <c r="K31" s="111">
        <f t="shared" si="17"/>
        <v>-2</v>
      </c>
      <c r="L31" s="105">
        <v>52.070714167156403</v>
      </c>
      <c r="M31" s="105">
        <f t="shared" si="2"/>
        <v>0.60000000000000142</v>
      </c>
      <c r="N31" s="112">
        <f t="shared" si="18"/>
        <v>-2</v>
      </c>
      <c r="O31" s="15">
        <v>51.988926182974403</v>
      </c>
      <c r="P31" s="114">
        <f t="shared" si="3"/>
        <v>-0.10000000000000142</v>
      </c>
      <c r="Q31" s="110">
        <v>59.959350000000001</v>
      </c>
      <c r="R31" s="111">
        <f t="shared" si="19"/>
        <v>-1.2999999999999972</v>
      </c>
      <c r="S31" s="105">
        <v>56.314851190610597</v>
      </c>
      <c r="T31" s="105">
        <f t="shared" si="4"/>
        <v>-0.20000000000000284</v>
      </c>
      <c r="U31" s="112">
        <f t="shared" si="20"/>
        <v>-0.5</v>
      </c>
      <c r="V31" s="15">
        <v>55.511477184682597</v>
      </c>
      <c r="W31" s="114">
        <f t="shared" si="5"/>
        <v>-0.79999999999999716</v>
      </c>
      <c r="X31" s="110">
        <v>56.91057</v>
      </c>
      <c r="Y31" s="111">
        <f t="shared" si="21"/>
        <v>-5.6000000000000014</v>
      </c>
      <c r="Z31" s="105">
        <v>54.651585299554696</v>
      </c>
      <c r="AA31" s="105">
        <f t="shared" si="6"/>
        <v>-1.8999999999999986</v>
      </c>
      <c r="AB31" s="112">
        <f t="shared" si="22"/>
        <v>-4.7999999999999972</v>
      </c>
      <c r="AC31" s="15">
        <v>54.645528624581402</v>
      </c>
      <c r="AD31" s="114">
        <f t="shared" si="7"/>
        <v>-0.39999999999999858</v>
      </c>
      <c r="AE31" s="110">
        <v>53.455280000000002</v>
      </c>
      <c r="AF31" s="111">
        <f t="shared" si="8"/>
        <v>2.3999999999999986</v>
      </c>
      <c r="AG31" s="105">
        <v>52.894434818176101</v>
      </c>
      <c r="AH31" s="105">
        <f t="shared" si="9"/>
        <v>0.5</v>
      </c>
      <c r="AI31" s="112">
        <f t="shared" si="23"/>
        <v>-0.60000000000000142</v>
      </c>
      <c r="AJ31" s="15">
        <v>52.109159076327003</v>
      </c>
      <c r="AK31" s="114">
        <f t="shared" si="10"/>
        <v>-0.29999999999999716</v>
      </c>
      <c r="AL31" s="110">
        <v>52.845529999999997</v>
      </c>
      <c r="AM31" s="111">
        <f t="shared" si="24"/>
        <v>-0.5</v>
      </c>
      <c r="AN31" s="105">
        <v>53.228262565737197</v>
      </c>
      <c r="AO31" s="105">
        <f t="shared" si="11"/>
        <v>-0.19999999999999574</v>
      </c>
      <c r="AP31" s="112">
        <f t="shared" si="25"/>
        <v>-0.5</v>
      </c>
      <c r="AQ31" s="15">
        <v>53.065022507528603</v>
      </c>
      <c r="AR31" s="114">
        <f t="shared" si="12"/>
        <v>0</v>
      </c>
      <c r="AS31" s="110">
        <v>50</v>
      </c>
      <c r="AT31" s="111">
        <f t="shared" si="26"/>
        <v>-4.1000000000000014</v>
      </c>
      <c r="AU31" s="105">
        <v>50</v>
      </c>
      <c r="AV31" s="105">
        <f t="shared" si="13"/>
        <v>-3.3999999999999986</v>
      </c>
      <c r="AW31" s="112">
        <f t="shared" si="27"/>
        <v>-4.1000000000000014</v>
      </c>
      <c r="AX31" s="15">
        <v>51.709619581679902</v>
      </c>
      <c r="AY31" s="114">
        <f t="shared" si="14"/>
        <v>0</v>
      </c>
    </row>
    <row r="32" spans="1:51">
      <c r="B32" s="59" t="s">
        <v>7</v>
      </c>
      <c r="C32" s="110">
        <v>53.414630000000002</v>
      </c>
      <c r="D32" s="111">
        <f t="shared" si="15"/>
        <v>-3.5</v>
      </c>
      <c r="E32" s="105">
        <v>52.2633079072735</v>
      </c>
      <c r="F32" s="105">
        <f t="shared" si="0"/>
        <v>-1.4000000000000057</v>
      </c>
      <c r="G32" s="112">
        <f t="shared" si="16"/>
        <v>-3.7000000000000028</v>
      </c>
      <c r="H32" s="108">
        <v>52.986374763998001</v>
      </c>
      <c r="I32" s="113">
        <f t="shared" si="1"/>
        <v>-0.20000000000000284</v>
      </c>
      <c r="J32" s="110">
        <v>53.298859999999998</v>
      </c>
      <c r="K32" s="111">
        <f t="shared" si="17"/>
        <v>-1.3000000000000043</v>
      </c>
      <c r="L32" s="105">
        <v>52.871788662231999</v>
      </c>
      <c r="M32" s="105">
        <f t="shared" si="2"/>
        <v>0.79999999999999716</v>
      </c>
      <c r="N32" s="112">
        <f t="shared" si="18"/>
        <v>-1.2000000000000028</v>
      </c>
      <c r="O32" s="15">
        <v>51.999673471458998</v>
      </c>
      <c r="P32" s="114">
        <f t="shared" si="3"/>
        <v>0</v>
      </c>
      <c r="Q32" s="110">
        <v>54.878050000000002</v>
      </c>
      <c r="R32" s="111">
        <f t="shared" si="19"/>
        <v>-5.3000000000000043</v>
      </c>
      <c r="S32" s="105">
        <v>53.331297576521202</v>
      </c>
      <c r="T32" s="105">
        <f t="shared" si="4"/>
        <v>-3</v>
      </c>
      <c r="U32" s="112">
        <f t="shared" si="20"/>
        <v>-6.1000000000000014</v>
      </c>
      <c r="V32" s="15">
        <v>54.640993071486697</v>
      </c>
      <c r="W32" s="114">
        <f t="shared" si="5"/>
        <v>-0.89999999999999858</v>
      </c>
      <c r="X32" s="110">
        <v>54.674799999999998</v>
      </c>
      <c r="Y32" s="111">
        <f t="shared" si="21"/>
        <v>-6.0999999999999943</v>
      </c>
      <c r="Z32" s="105">
        <v>53.542930843959397</v>
      </c>
      <c r="AA32" s="105">
        <f t="shared" si="6"/>
        <v>-1.2000000000000028</v>
      </c>
      <c r="AB32" s="112">
        <f t="shared" si="22"/>
        <v>-6.3999999999999986</v>
      </c>
      <c r="AC32" s="15">
        <v>54.338762772689201</v>
      </c>
      <c r="AD32" s="114">
        <f t="shared" si="7"/>
        <v>-0.30000000000000426</v>
      </c>
      <c r="AE32" s="110">
        <v>52.032519999999998</v>
      </c>
      <c r="AF32" s="111">
        <f t="shared" si="8"/>
        <v>-1.5</v>
      </c>
      <c r="AG32" s="105">
        <v>51.111648601414799</v>
      </c>
      <c r="AH32" s="105">
        <f t="shared" si="9"/>
        <v>-1.7999999999999972</v>
      </c>
      <c r="AI32" s="112">
        <f t="shared" si="23"/>
        <v>-2.6000000000000014</v>
      </c>
      <c r="AJ32" s="15">
        <v>51.8664343447414</v>
      </c>
      <c r="AK32" s="114">
        <f t="shared" si="10"/>
        <v>-0.20000000000000284</v>
      </c>
      <c r="AL32" s="110">
        <v>52.235770000000002</v>
      </c>
      <c r="AM32" s="111">
        <f t="shared" si="24"/>
        <v>-2.1999999999999957</v>
      </c>
      <c r="AN32" s="105">
        <v>52.135967264534102</v>
      </c>
      <c r="AO32" s="105">
        <f t="shared" si="11"/>
        <v>-1.1000000000000014</v>
      </c>
      <c r="AP32" s="112">
        <f t="shared" si="25"/>
        <v>-2.2999999999999972</v>
      </c>
      <c r="AQ32" s="15">
        <v>52.997978309824902</v>
      </c>
      <c r="AR32" s="114">
        <f t="shared" si="12"/>
        <v>-0.10000000000000142</v>
      </c>
      <c r="AS32" s="110">
        <v>53.252029999999998</v>
      </c>
      <c r="AT32" s="111">
        <f t="shared" si="26"/>
        <v>-1.2000000000000028</v>
      </c>
      <c r="AU32" s="105">
        <v>53.252000000000002</v>
      </c>
      <c r="AV32" s="105">
        <f t="shared" si="13"/>
        <v>3.2999999999999972</v>
      </c>
      <c r="AW32" s="112">
        <f t="shared" si="27"/>
        <v>-1.2000000000000028</v>
      </c>
      <c r="AX32" s="15">
        <v>51.645732030471798</v>
      </c>
      <c r="AY32" s="114">
        <f t="shared" si="14"/>
        <v>-0.10000000000000142</v>
      </c>
    </row>
    <row r="33" spans="1:51">
      <c r="B33" s="59" t="s">
        <v>6</v>
      </c>
      <c r="C33" s="110">
        <v>53.076920000000001</v>
      </c>
      <c r="D33" s="111">
        <f t="shared" si="15"/>
        <v>-1.7999999999999972</v>
      </c>
      <c r="E33" s="105">
        <v>52.267362145091802</v>
      </c>
      <c r="F33" s="105">
        <f t="shared" si="0"/>
        <v>0</v>
      </c>
      <c r="G33" s="112">
        <f t="shared" si="16"/>
        <v>-1.9000000000000057</v>
      </c>
      <c r="H33" s="108">
        <v>52.877896781649</v>
      </c>
      <c r="I33" s="113">
        <f t="shared" si="1"/>
        <v>-0.10000000000000142</v>
      </c>
      <c r="J33" s="110">
        <v>52.26446</v>
      </c>
      <c r="K33" s="111">
        <f t="shared" si="17"/>
        <v>-3.5</v>
      </c>
      <c r="L33" s="105">
        <v>51.743829217595298</v>
      </c>
      <c r="M33" s="105">
        <f t="shared" si="2"/>
        <v>-1.1999999999999957</v>
      </c>
      <c r="N33" s="112">
        <f t="shared" si="18"/>
        <v>-3.5999999999999943</v>
      </c>
      <c r="O33" s="15">
        <v>52.115967669838597</v>
      </c>
      <c r="P33" s="114">
        <f t="shared" si="3"/>
        <v>0.10000000000000142</v>
      </c>
      <c r="Q33" s="110">
        <v>53.632480000000001</v>
      </c>
      <c r="R33" s="111">
        <f t="shared" si="19"/>
        <v>-5.5</v>
      </c>
      <c r="S33" s="105">
        <v>53.301503054032899</v>
      </c>
      <c r="T33" s="105">
        <f t="shared" si="4"/>
        <v>0</v>
      </c>
      <c r="U33" s="112">
        <f t="shared" si="20"/>
        <v>-5.6000000000000014</v>
      </c>
      <c r="V33" s="15">
        <v>53.924552301556602</v>
      </c>
      <c r="W33" s="114">
        <f t="shared" si="5"/>
        <v>-0.70000000000000284</v>
      </c>
      <c r="X33" s="110">
        <v>54.700850000000003</v>
      </c>
      <c r="Y33" s="111">
        <f t="shared" si="21"/>
        <v>-5</v>
      </c>
      <c r="Z33" s="105">
        <v>53.791075578293103</v>
      </c>
      <c r="AA33" s="105">
        <f t="shared" si="6"/>
        <v>0.29999999999999716</v>
      </c>
      <c r="AB33" s="112">
        <f t="shared" si="22"/>
        <v>-5.1000000000000014</v>
      </c>
      <c r="AC33" s="15">
        <v>54.107505764418399</v>
      </c>
      <c r="AD33" s="114">
        <f t="shared" si="7"/>
        <v>-0.19999999999999574</v>
      </c>
      <c r="AE33" s="110">
        <v>52.564100000000003</v>
      </c>
      <c r="AF33" s="111">
        <f t="shared" si="8"/>
        <v>0.60000000000000142</v>
      </c>
      <c r="AG33" s="105">
        <v>51.785013693351701</v>
      </c>
      <c r="AH33" s="105">
        <f t="shared" si="9"/>
        <v>0.69999999999999574</v>
      </c>
      <c r="AI33" s="112">
        <f t="shared" si="23"/>
        <v>-1.3000000000000043</v>
      </c>
      <c r="AJ33" s="15">
        <v>51.637216740850803</v>
      </c>
      <c r="AK33" s="114">
        <f t="shared" si="10"/>
        <v>-0.29999999999999716</v>
      </c>
      <c r="AL33" s="110">
        <v>53.418799999999997</v>
      </c>
      <c r="AM33" s="111">
        <f t="shared" si="24"/>
        <v>2</v>
      </c>
      <c r="AN33" s="105">
        <v>52.337107432417802</v>
      </c>
      <c r="AO33" s="105">
        <f t="shared" si="11"/>
        <v>0.19999999999999574</v>
      </c>
      <c r="AP33" s="112">
        <f t="shared" si="25"/>
        <v>1.8999999999999986</v>
      </c>
      <c r="AQ33" s="15">
        <v>52.910380181159397</v>
      </c>
      <c r="AR33" s="114">
        <f t="shared" si="12"/>
        <v>-0.10000000000000142</v>
      </c>
      <c r="AS33" s="110">
        <v>51.068379999999998</v>
      </c>
      <c r="AT33" s="111">
        <f t="shared" si="26"/>
        <v>0.70000000000000284</v>
      </c>
      <c r="AU33" s="105">
        <v>48.6</v>
      </c>
      <c r="AV33" s="105">
        <f t="shared" si="13"/>
        <v>-4.6999999999999957</v>
      </c>
      <c r="AW33" s="112">
        <f t="shared" si="27"/>
        <v>-1.7999999999999972</v>
      </c>
      <c r="AX33" s="15">
        <v>51.572471691799002</v>
      </c>
      <c r="AY33" s="114">
        <f t="shared" si="14"/>
        <v>0</v>
      </c>
    </row>
    <row r="34" spans="1:51">
      <c r="B34" s="59" t="s">
        <v>8</v>
      </c>
      <c r="C34" s="110">
        <v>53.057850000000002</v>
      </c>
      <c r="D34" s="111">
        <f t="shared" si="15"/>
        <v>-1.2999999999999972</v>
      </c>
      <c r="E34" s="105">
        <v>52.832499814257197</v>
      </c>
      <c r="F34" s="105">
        <f t="shared" si="0"/>
        <v>0.5</v>
      </c>
      <c r="G34" s="112">
        <f t="shared" si="16"/>
        <v>-1.1000000000000014</v>
      </c>
      <c r="H34" s="108">
        <v>52.803002310220599</v>
      </c>
      <c r="I34" s="113">
        <f t="shared" si="1"/>
        <v>-0.10000000000000142</v>
      </c>
      <c r="J34" s="110">
        <v>53.534669999999998</v>
      </c>
      <c r="K34" s="111">
        <f t="shared" si="17"/>
        <v>-0.89999999999999858</v>
      </c>
      <c r="L34" s="105">
        <v>52.239815467217298</v>
      </c>
      <c r="M34" s="105">
        <f t="shared" si="2"/>
        <v>0.5</v>
      </c>
      <c r="N34" s="112">
        <f t="shared" si="18"/>
        <v>-0.89999999999999858</v>
      </c>
      <c r="O34" s="15">
        <v>52.267913794121299</v>
      </c>
      <c r="P34" s="114">
        <f t="shared" si="3"/>
        <v>0.19999999999999574</v>
      </c>
      <c r="Q34" s="110">
        <v>56.818179999999998</v>
      </c>
      <c r="R34" s="111">
        <f t="shared" si="19"/>
        <v>-2.8000000000000043</v>
      </c>
      <c r="S34" s="105">
        <v>54.895486857351003</v>
      </c>
      <c r="T34" s="105">
        <f t="shared" si="4"/>
        <v>1.6000000000000014</v>
      </c>
      <c r="U34" s="112">
        <f t="shared" si="20"/>
        <v>-2.1000000000000014</v>
      </c>
      <c r="V34" s="15">
        <v>53.523537441045697</v>
      </c>
      <c r="W34" s="114">
        <f t="shared" si="5"/>
        <v>-0.39999999999999858</v>
      </c>
      <c r="X34" s="110">
        <v>55.578510000000001</v>
      </c>
      <c r="Y34" s="111">
        <f t="shared" si="21"/>
        <v>-3.3999999999999986</v>
      </c>
      <c r="Z34" s="105">
        <v>54.206019044244997</v>
      </c>
      <c r="AA34" s="105">
        <f t="shared" si="6"/>
        <v>0.40000000000000568</v>
      </c>
      <c r="AB34" s="112">
        <f t="shared" si="22"/>
        <v>-3</v>
      </c>
      <c r="AC34" s="15">
        <v>54.022400147525602</v>
      </c>
      <c r="AD34" s="114">
        <f t="shared" si="7"/>
        <v>-0.10000000000000142</v>
      </c>
      <c r="AE34" s="110">
        <v>50.826450000000001</v>
      </c>
      <c r="AF34" s="111">
        <f t="shared" si="8"/>
        <v>-1.8000000000000043</v>
      </c>
      <c r="AG34" s="105">
        <v>51.342587516896103</v>
      </c>
      <c r="AH34" s="105">
        <f t="shared" si="9"/>
        <v>-0.5</v>
      </c>
      <c r="AI34" s="112">
        <f t="shared" si="23"/>
        <v>-1.4000000000000057</v>
      </c>
      <c r="AJ34" s="15">
        <v>51.292810760049797</v>
      </c>
      <c r="AK34" s="114">
        <f t="shared" si="10"/>
        <v>-0.30000000000000426</v>
      </c>
      <c r="AL34" s="110">
        <v>51.652889999999999</v>
      </c>
      <c r="AM34" s="111">
        <f t="shared" si="24"/>
        <v>1.7000000000000028</v>
      </c>
      <c r="AN34" s="105">
        <v>53.478397152951501</v>
      </c>
      <c r="AO34" s="105">
        <f t="shared" si="11"/>
        <v>1.2000000000000028</v>
      </c>
      <c r="AP34" s="112">
        <f t="shared" si="25"/>
        <v>1.7000000000000028</v>
      </c>
      <c r="AQ34" s="15">
        <v>52.814591576312097</v>
      </c>
      <c r="AR34" s="114">
        <f t="shared" si="12"/>
        <v>-0.10000000000000142</v>
      </c>
      <c r="AS34" s="110">
        <v>50.413220000000003</v>
      </c>
      <c r="AT34" s="111">
        <f t="shared" si="26"/>
        <v>-0.89999999999999858</v>
      </c>
      <c r="AU34" s="105">
        <v>50.412999999999997</v>
      </c>
      <c r="AV34" s="105">
        <f t="shared" si="13"/>
        <v>1.7999999999999972</v>
      </c>
      <c r="AW34" s="112">
        <f t="shared" si="27"/>
        <v>-0.89999999999999858</v>
      </c>
      <c r="AX34" s="15">
        <v>51.4951496394469</v>
      </c>
      <c r="AY34" s="114">
        <f t="shared" si="14"/>
        <v>-0.10000000000000142</v>
      </c>
    </row>
    <row r="35" spans="1:51">
      <c r="B35" s="59" t="s">
        <v>8</v>
      </c>
      <c r="C35" s="110">
        <v>53.666670000000003</v>
      </c>
      <c r="D35" s="111">
        <f t="shared" si="15"/>
        <v>-0.29999999999999716</v>
      </c>
      <c r="E35" s="105">
        <v>53.5901165909357</v>
      </c>
      <c r="F35" s="105">
        <f t="shared" si="0"/>
        <v>0.80000000000000426</v>
      </c>
      <c r="G35" s="112">
        <f t="shared" si="16"/>
        <v>-0.39999999999999858</v>
      </c>
      <c r="H35" s="108">
        <v>52.686121195837302</v>
      </c>
      <c r="I35" s="113">
        <f t="shared" si="1"/>
        <v>-9.9999999999994316E-2</v>
      </c>
      <c r="J35" s="110">
        <v>51.89002</v>
      </c>
      <c r="K35" s="111">
        <f t="shared" si="17"/>
        <v>-1.7000000000000028</v>
      </c>
      <c r="L35" s="105">
        <v>51.616161350520997</v>
      </c>
      <c r="M35" s="105">
        <f t="shared" si="2"/>
        <v>-0.60000000000000142</v>
      </c>
      <c r="N35" s="112">
        <f t="shared" si="18"/>
        <v>-1.7999999999999972</v>
      </c>
      <c r="O35" s="15">
        <v>52.366374440081202</v>
      </c>
      <c r="P35" s="114">
        <f t="shared" si="3"/>
        <v>0.10000000000000142</v>
      </c>
      <c r="Q35" s="110">
        <v>51.25</v>
      </c>
      <c r="R35" s="111">
        <f t="shared" si="19"/>
        <v>-3.1000000000000014</v>
      </c>
      <c r="S35" s="105">
        <v>52.724895099794203</v>
      </c>
      <c r="T35" s="105">
        <f t="shared" si="4"/>
        <v>-2.1999999999999957</v>
      </c>
      <c r="U35" s="112">
        <f t="shared" si="20"/>
        <v>-3.8999999999999986</v>
      </c>
      <c r="V35" s="15">
        <v>53.328854792265901</v>
      </c>
      <c r="W35" s="114">
        <f t="shared" si="5"/>
        <v>-0.20000000000000284</v>
      </c>
      <c r="X35" s="110">
        <v>54.791670000000003</v>
      </c>
      <c r="Y35" s="111">
        <f t="shared" si="21"/>
        <v>-1.2000000000000028</v>
      </c>
      <c r="Z35" s="105">
        <v>54.840515704829798</v>
      </c>
      <c r="AA35" s="105">
        <f t="shared" si="6"/>
        <v>0.59999999999999432</v>
      </c>
      <c r="AB35" s="112">
        <f t="shared" si="22"/>
        <v>-1.6000000000000014</v>
      </c>
      <c r="AC35" s="15">
        <v>53.9388094263252</v>
      </c>
      <c r="AD35" s="114">
        <f t="shared" si="7"/>
        <v>-0.10000000000000142</v>
      </c>
      <c r="AE35" s="110">
        <v>53.125</v>
      </c>
      <c r="AF35" s="111">
        <f t="shared" si="8"/>
        <v>2.3000000000000043</v>
      </c>
      <c r="AG35" s="105">
        <v>52.839268895785203</v>
      </c>
      <c r="AH35" s="105">
        <f t="shared" si="9"/>
        <v>1.5</v>
      </c>
      <c r="AI35" s="112">
        <f t="shared" si="23"/>
        <v>-0.90000000000000568</v>
      </c>
      <c r="AJ35" s="15">
        <v>50.799528128309298</v>
      </c>
      <c r="AK35" s="114">
        <f t="shared" si="10"/>
        <v>-0.5</v>
      </c>
      <c r="AL35" s="110">
        <v>53.75</v>
      </c>
      <c r="AM35" s="111">
        <f t="shared" si="24"/>
        <v>0.39999999999999858</v>
      </c>
      <c r="AN35" s="105">
        <v>53.295547984910598</v>
      </c>
      <c r="AO35" s="105">
        <f t="shared" si="11"/>
        <v>-0.20000000000000284</v>
      </c>
      <c r="AP35" s="112">
        <f t="shared" si="25"/>
        <v>0.59999999999999432</v>
      </c>
      <c r="AQ35" s="15">
        <v>52.714731244324298</v>
      </c>
      <c r="AR35" s="114">
        <f t="shared" si="12"/>
        <v>-9.9999999999994316E-2</v>
      </c>
      <c r="AS35" s="110">
        <v>55.416670000000003</v>
      </c>
      <c r="AT35" s="111">
        <f t="shared" si="26"/>
        <v>3.3999999999999986</v>
      </c>
      <c r="AU35" s="105">
        <v>55.417000000000002</v>
      </c>
      <c r="AV35" s="105">
        <f t="shared" si="13"/>
        <v>5</v>
      </c>
      <c r="AW35" s="112">
        <f t="shared" si="27"/>
        <v>3.3999999999999986</v>
      </c>
      <c r="AX35" s="15">
        <v>51.411516697334001</v>
      </c>
      <c r="AY35" s="114">
        <f t="shared" si="14"/>
        <v>-0.10000000000000142</v>
      </c>
    </row>
    <row r="36" spans="1:51">
      <c r="B36" s="59" t="s">
        <v>7</v>
      </c>
      <c r="C36" s="110">
        <v>53.305790000000002</v>
      </c>
      <c r="D36" s="111">
        <f t="shared" si="15"/>
        <v>-2.7000000000000028</v>
      </c>
      <c r="E36" s="105">
        <v>52.631344605131403</v>
      </c>
      <c r="F36" s="105">
        <f t="shared" si="0"/>
        <v>-1</v>
      </c>
      <c r="G36" s="112">
        <f t="shared" si="16"/>
        <v>-2.6999999999999957</v>
      </c>
      <c r="H36" s="108">
        <v>52.521331089910603</v>
      </c>
      <c r="I36" s="113">
        <f t="shared" si="1"/>
        <v>-0.20000000000000284</v>
      </c>
      <c r="J36" s="110">
        <v>53.104340000000001</v>
      </c>
      <c r="K36" s="111">
        <f t="shared" si="17"/>
        <v>0</v>
      </c>
      <c r="L36" s="105">
        <v>53.2033078701389</v>
      </c>
      <c r="M36" s="105">
        <f t="shared" si="2"/>
        <v>1.6000000000000014</v>
      </c>
      <c r="N36" s="112">
        <f t="shared" si="18"/>
        <v>0.10000000000000142</v>
      </c>
      <c r="O36" s="15">
        <v>52.3603490712864</v>
      </c>
      <c r="P36" s="114">
        <f t="shared" si="3"/>
        <v>0</v>
      </c>
      <c r="Q36" s="110">
        <v>54.752070000000003</v>
      </c>
      <c r="R36" s="111">
        <f t="shared" si="19"/>
        <v>-5.3000000000000043</v>
      </c>
      <c r="S36" s="105">
        <v>53.197296782999899</v>
      </c>
      <c r="T36" s="105">
        <f t="shared" si="4"/>
        <v>0.5</v>
      </c>
      <c r="U36" s="112">
        <f t="shared" si="20"/>
        <v>-5.1999999999999957</v>
      </c>
      <c r="V36" s="15">
        <v>53.279914043987397</v>
      </c>
      <c r="W36" s="114">
        <f t="shared" si="5"/>
        <v>0</v>
      </c>
      <c r="X36" s="110">
        <v>54.752070000000003</v>
      </c>
      <c r="Y36" s="111">
        <f t="shared" si="21"/>
        <v>-5.3000000000000043</v>
      </c>
      <c r="Z36" s="105">
        <v>53.285323897091899</v>
      </c>
      <c r="AA36" s="105">
        <f t="shared" si="6"/>
        <v>-1.5</v>
      </c>
      <c r="AB36" s="112">
        <f t="shared" si="22"/>
        <v>-5.3000000000000043</v>
      </c>
      <c r="AC36" s="15">
        <v>53.819481569467101</v>
      </c>
      <c r="AD36" s="114">
        <f t="shared" si="7"/>
        <v>-0.10000000000000142</v>
      </c>
      <c r="AE36" s="110">
        <v>51.446280000000002</v>
      </c>
      <c r="AF36" s="111">
        <f t="shared" si="8"/>
        <v>-1.7000000000000028</v>
      </c>
      <c r="AG36" s="105">
        <v>50.656337283901998</v>
      </c>
      <c r="AH36" s="105">
        <f t="shared" si="9"/>
        <v>-2.0999999999999943</v>
      </c>
      <c r="AI36" s="112">
        <f t="shared" si="23"/>
        <v>-3.3999999999999986</v>
      </c>
      <c r="AJ36" s="15">
        <v>50.243322714837802</v>
      </c>
      <c r="AK36" s="114">
        <f t="shared" si="10"/>
        <v>-0.59999999999999432</v>
      </c>
      <c r="AL36" s="110">
        <v>52.685949999999998</v>
      </c>
      <c r="AM36" s="111">
        <f t="shared" si="24"/>
        <v>-0.69999999999999574</v>
      </c>
      <c r="AN36" s="105">
        <v>52.410828541311197</v>
      </c>
      <c r="AO36" s="105">
        <f t="shared" si="11"/>
        <v>-0.89999999999999858</v>
      </c>
      <c r="AP36" s="112">
        <f t="shared" si="25"/>
        <v>-0.60000000000000142</v>
      </c>
      <c r="AQ36" s="15">
        <v>52.607556328521198</v>
      </c>
      <c r="AR36" s="114">
        <f t="shared" si="12"/>
        <v>-0.10000000000000142</v>
      </c>
      <c r="AS36" s="110">
        <v>52.892560000000003</v>
      </c>
      <c r="AT36" s="111">
        <f t="shared" si="26"/>
        <v>1.2999999999999972</v>
      </c>
      <c r="AU36" s="105">
        <v>52.893000000000001</v>
      </c>
      <c r="AV36" s="105">
        <f t="shared" si="13"/>
        <v>-2.5</v>
      </c>
      <c r="AW36" s="112">
        <f t="shared" si="27"/>
        <v>1.2999999999999972</v>
      </c>
      <c r="AX36" s="15">
        <v>51.327977927961399</v>
      </c>
      <c r="AY36" s="114">
        <f t="shared" si="14"/>
        <v>-0.10000000000000142</v>
      </c>
    </row>
    <row r="37" spans="1:51">
      <c r="B37" s="59" t="s">
        <v>9</v>
      </c>
      <c r="C37" s="110">
        <v>52.066119999999998</v>
      </c>
      <c r="D37" s="111">
        <f t="shared" si="15"/>
        <v>-3.6999999999999957</v>
      </c>
      <c r="E37" s="105">
        <v>51.756212761139501</v>
      </c>
      <c r="F37" s="105">
        <f t="shared" si="0"/>
        <v>-0.80000000000000426</v>
      </c>
      <c r="G37" s="112">
        <f t="shared" si="16"/>
        <v>-3.4000000000000057</v>
      </c>
      <c r="H37" s="108">
        <v>52.2671806694159</v>
      </c>
      <c r="I37" s="113">
        <f t="shared" si="1"/>
        <v>-0.20000000000000284</v>
      </c>
      <c r="J37" s="110">
        <v>52.323509999999999</v>
      </c>
      <c r="K37" s="111">
        <f t="shared" si="17"/>
        <v>-1.7000000000000028</v>
      </c>
      <c r="L37" s="105">
        <v>52.143891374365097</v>
      </c>
      <c r="M37" s="105">
        <f t="shared" si="2"/>
        <v>-1.1000000000000014</v>
      </c>
      <c r="N37" s="112">
        <f t="shared" si="18"/>
        <v>-1.3999999999999986</v>
      </c>
      <c r="O37" s="15">
        <v>52.225366012657901</v>
      </c>
      <c r="P37" s="114">
        <f t="shared" si="3"/>
        <v>-0.19999999999999574</v>
      </c>
      <c r="Q37" s="110">
        <v>52.066119999999998</v>
      </c>
      <c r="R37" s="111">
        <f t="shared" si="19"/>
        <v>-6.1000000000000014</v>
      </c>
      <c r="S37" s="105">
        <v>52.125390882481597</v>
      </c>
      <c r="T37" s="105">
        <f t="shared" si="4"/>
        <v>-1.1000000000000014</v>
      </c>
      <c r="U37" s="112">
        <f t="shared" si="20"/>
        <v>-5</v>
      </c>
      <c r="V37" s="15">
        <v>53.213580299748401</v>
      </c>
      <c r="W37" s="114">
        <f t="shared" si="5"/>
        <v>-9.9999999999994316E-2</v>
      </c>
      <c r="X37" s="110">
        <v>51.652889999999999</v>
      </c>
      <c r="Y37" s="111">
        <f t="shared" si="21"/>
        <v>-5.5999999999999943</v>
      </c>
      <c r="Z37" s="105">
        <v>52.526526291278202</v>
      </c>
      <c r="AA37" s="105">
        <f t="shared" si="6"/>
        <v>-0.79999999999999716</v>
      </c>
      <c r="AB37" s="112">
        <f t="shared" si="22"/>
        <v>-5.2000000000000028</v>
      </c>
      <c r="AC37" s="15">
        <v>53.554526751411402</v>
      </c>
      <c r="AD37" s="114">
        <f t="shared" si="7"/>
        <v>-0.19999999999999574</v>
      </c>
      <c r="AE37" s="110">
        <v>50.826450000000001</v>
      </c>
      <c r="AF37" s="111">
        <f t="shared" si="8"/>
        <v>-0.60000000000000142</v>
      </c>
      <c r="AG37" s="105">
        <v>50.018836036871498</v>
      </c>
      <c r="AH37" s="105">
        <f t="shared" si="9"/>
        <v>-0.70000000000000284</v>
      </c>
      <c r="AI37" s="112">
        <f t="shared" si="23"/>
        <v>-3.8999999999999986</v>
      </c>
      <c r="AJ37" s="15">
        <v>49.661150259966803</v>
      </c>
      <c r="AK37" s="114">
        <f t="shared" si="10"/>
        <v>-0.5</v>
      </c>
      <c r="AL37" s="110">
        <v>52.892560000000003</v>
      </c>
      <c r="AM37" s="111">
        <f t="shared" si="24"/>
        <v>-0.30000000000000426</v>
      </c>
      <c r="AN37" s="105">
        <v>52.274970587719402</v>
      </c>
      <c r="AO37" s="105">
        <f t="shared" si="11"/>
        <v>-0.10000000000000142</v>
      </c>
      <c r="AP37" s="112">
        <f t="shared" si="25"/>
        <v>-0.5</v>
      </c>
      <c r="AQ37" s="15">
        <v>52.482984469696802</v>
      </c>
      <c r="AR37" s="114">
        <f t="shared" si="12"/>
        <v>-0.10000000000000142</v>
      </c>
      <c r="AS37" s="110">
        <v>52.892560000000003</v>
      </c>
      <c r="AT37" s="111">
        <f t="shared" si="26"/>
        <v>-2.7000000000000028</v>
      </c>
      <c r="AU37" s="105">
        <v>52.893000000000001</v>
      </c>
      <c r="AV37" s="105">
        <f t="shared" si="13"/>
        <v>0</v>
      </c>
      <c r="AW37" s="112">
        <f t="shared" si="27"/>
        <v>-2.7000000000000028</v>
      </c>
      <c r="AX37" s="15">
        <v>51.2676353171111</v>
      </c>
      <c r="AY37" s="114">
        <f t="shared" si="14"/>
        <v>0</v>
      </c>
    </row>
    <row r="38" spans="1:51">
      <c r="B38" s="59" t="s">
        <v>10</v>
      </c>
      <c r="C38" s="110">
        <v>52.711860000000001</v>
      </c>
      <c r="D38" s="111">
        <f t="shared" si="15"/>
        <v>-2.2999999999999972</v>
      </c>
      <c r="E38" s="105">
        <v>52.086692067728201</v>
      </c>
      <c r="F38" s="105">
        <f t="shared" si="0"/>
        <v>0.30000000000000426</v>
      </c>
      <c r="G38" s="112">
        <f t="shared" si="16"/>
        <v>-2.2999999999999972</v>
      </c>
      <c r="H38" s="108">
        <v>51.862818898661097</v>
      </c>
      <c r="I38" s="113">
        <f t="shared" si="1"/>
        <v>-0.39999999999999858</v>
      </c>
      <c r="J38" s="110">
        <v>52.961889999999997</v>
      </c>
      <c r="K38" s="111">
        <f t="shared" si="17"/>
        <v>-0.60000000000000142</v>
      </c>
      <c r="L38" s="105">
        <v>52.492457997818697</v>
      </c>
      <c r="M38" s="105">
        <f t="shared" si="2"/>
        <v>0.39999999999999858</v>
      </c>
      <c r="N38" s="112">
        <f t="shared" si="18"/>
        <v>-0.60000000000000142</v>
      </c>
      <c r="O38" s="15">
        <v>51.968930283293602</v>
      </c>
      <c r="P38" s="114">
        <f t="shared" si="3"/>
        <v>-0.20000000000000284</v>
      </c>
      <c r="Q38" s="110">
        <v>55.508470000000003</v>
      </c>
      <c r="R38" s="111">
        <f t="shared" si="19"/>
        <v>-0.89999999999999858</v>
      </c>
      <c r="S38" s="105">
        <v>54.530932992776897</v>
      </c>
      <c r="T38" s="105">
        <f t="shared" si="4"/>
        <v>2.3999999999999986</v>
      </c>
      <c r="U38" s="112">
        <f t="shared" si="20"/>
        <v>-1.3999999999999986</v>
      </c>
      <c r="V38" s="15">
        <v>52.952969749109897</v>
      </c>
      <c r="W38" s="114">
        <f t="shared" si="5"/>
        <v>-0.20000000000000284</v>
      </c>
      <c r="X38" s="110">
        <v>56.567799999999998</v>
      </c>
      <c r="Y38" s="111">
        <f t="shared" si="21"/>
        <v>-1.1000000000000014</v>
      </c>
      <c r="Z38" s="105">
        <v>54.699626461808897</v>
      </c>
      <c r="AA38" s="105">
        <f t="shared" si="6"/>
        <v>2.2000000000000028</v>
      </c>
      <c r="AB38" s="112">
        <f t="shared" si="22"/>
        <v>-1.2999999999999972</v>
      </c>
      <c r="AC38" s="15">
        <v>53.043364786722798</v>
      </c>
      <c r="AD38" s="114">
        <f t="shared" si="7"/>
        <v>-0.60000000000000142</v>
      </c>
      <c r="AE38" s="110">
        <v>50</v>
      </c>
      <c r="AF38" s="111">
        <f t="shared" si="8"/>
        <v>-0.79999999999999716</v>
      </c>
      <c r="AG38" s="105">
        <v>48.482096155479098</v>
      </c>
      <c r="AH38" s="105">
        <f t="shared" si="9"/>
        <v>-1.5</v>
      </c>
      <c r="AI38" s="112">
        <f t="shared" si="23"/>
        <v>-5.2999999999999972</v>
      </c>
      <c r="AJ38" s="15">
        <v>49.083624372339202</v>
      </c>
      <c r="AK38" s="114">
        <f t="shared" si="10"/>
        <v>-0.60000000000000142</v>
      </c>
      <c r="AL38" s="110">
        <v>51.694920000000003</v>
      </c>
      <c r="AM38" s="111">
        <f t="shared" si="24"/>
        <v>-2.5</v>
      </c>
      <c r="AN38" s="105">
        <v>51.405740908468303</v>
      </c>
      <c r="AO38" s="105">
        <f t="shared" si="11"/>
        <v>-0.89999999999999858</v>
      </c>
      <c r="AP38" s="112">
        <f t="shared" si="25"/>
        <v>-2.5</v>
      </c>
      <c r="AQ38" s="15">
        <v>52.325885462837398</v>
      </c>
      <c r="AR38" s="114">
        <f t="shared" si="12"/>
        <v>-0.20000000000000284</v>
      </c>
      <c r="AS38" s="110">
        <v>49.788139999999999</v>
      </c>
      <c r="AT38" s="111">
        <f t="shared" si="26"/>
        <v>-1.5</v>
      </c>
      <c r="AU38" s="105">
        <v>49.787999999999997</v>
      </c>
      <c r="AV38" s="105">
        <f t="shared" si="13"/>
        <v>-3.1000000000000014</v>
      </c>
      <c r="AW38" s="112">
        <f t="shared" si="27"/>
        <v>-1.5</v>
      </c>
      <c r="AX38" s="15">
        <v>51.234380704848697</v>
      </c>
      <c r="AY38" s="114">
        <f t="shared" si="14"/>
        <v>-9.9999999999994316E-2</v>
      </c>
    </row>
    <row r="39" spans="1:51">
      <c r="B39" s="59" t="s">
        <v>11</v>
      </c>
      <c r="C39" s="110">
        <v>52.347830000000002</v>
      </c>
      <c r="D39" s="111">
        <f t="shared" si="15"/>
        <v>-3.7000000000000028</v>
      </c>
      <c r="E39" s="105">
        <v>51.440140484059803</v>
      </c>
      <c r="F39" s="105">
        <f t="shared" si="0"/>
        <v>-0.70000000000000284</v>
      </c>
      <c r="G39" s="112">
        <f t="shared" si="16"/>
        <v>-3.8000000000000043</v>
      </c>
      <c r="H39" s="108">
        <v>51.391353189213</v>
      </c>
      <c r="I39" s="113">
        <f t="shared" si="1"/>
        <v>-0.5</v>
      </c>
      <c r="J39" s="110">
        <v>51.900030000000001</v>
      </c>
      <c r="K39" s="111">
        <f t="shared" si="17"/>
        <v>-2.7000000000000028</v>
      </c>
      <c r="L39" s="105">
        <v>51.447544626052</v>
      </c>
      <c r="M39" s="105">
        <f t="shared" si="2"/>
        <v>-1.1000000000000014</v>
      </c>
      <c r="N39" s="112">
        <f t="shared" si="18"/>
        <v>-2.7000000000000028</v>
      </c>
      <c r="O39" s="15">
        <v>51.622429088238803</v>
      </c>
      <c r="P39" s="114">
        <f t="shared" si="3"/>
        <v>-0.39999999999999858</v>
      </c>
      <c r="Q39" s="110">
        <v>55.869570000000003</v>
      </c>
      <c r="R39" s="111">
        <f t="shared" si="19"/>
        <v>-6</v>
      </c>
      <c r="S39" s="105">
        <v>53.7819948198091</v>
      </c>
      <c r="T39" s="105">
        <f t="shared" si="4"/>
        <v>-0.70000000000000284</v>
      </c>
      <c r="U39" s="112">
        <f t="shared" si="20"/>
        <v>-5.6000000000000014</v>
      </c>
      <c r="V39" s="15">
        <v>52.567894739021199</v>
      </c>
      <c r="W39" s="114">
        <f t="shared" si="5"/>
        <v>-0.39999999999999858</v>
      </c>
      <c r="X39" s="110">
        <v>55.217390000000002</v>
      </c>
      <c r="Y39" s="111">
        <f t="shared" si="21"/>
        <v>-4.3999999999999986</v>
      </c>
      <c r="Z39" s="105">
        <v>53.355005080382902</v>
      </c>
      <c r="AA39" s="105">
        <f t="shared" si="6"/>
        <v>-1.3000000000000043</v>
      </c>
      <c r="AB39" s="112">
        <f t="shared" si="22"/>
        <v>-4.3000000000000043</v>
      </c>
      <c r="AC39" s="15">
        <v>52.403043065603299</v>
      </c>
      <c r="AD39" s="114">
        <f t="shared" si="7"/>
        <v>-0.60000000000000142</v>
      </c>
      <c r="AE39" s="110">
        <v>47.173909999999999</v>
      </c>
      <c r="AF39" s="111">
        <f t="shared" si="8"/>
        <v>-2.7999999999999972</v>
      </c>
      <c r="AG39" s="105">
        <v>47.625103859586702</v>
      </c>
      <c r="AH39" s="105">
        <f t="shared" si="9"/>
        <v>-0.89999999999999858</v>
      </c>
      <c r="AI39" s="112">
        <f t="shared" si="23"/>
        <v>-6.6000000000000014</v>
      </c>
      <c r="AJ39" s="15">
        <v>48.593474215315503</v>
      </c>
      <c r="AK39" s="114">
        <f t="shared" si="10"/>
        <v>-0.5</v>
      </c>
      <c r="AL39" s="110">
        <v>52.608699999999999</v>
      </c>
      <c r="AM39" s="111">
        <f t="shared" si="24"/>
        <v>1</v>
      </c>
      <c r="AN39" s="105">
        <v>52.868716421583102</v>
      </c>
      <c r="AO39" s="105">
        <f t="shared" si="11"/>
        <v>1.5</v>
      </c>
      <c r="AP39" s="112">
        <f t="shared" si="25"/>
        <v>1</v>
      </c>
      <c r="AQ39" s="15">
        <v>52.130718636167799</v>
      </c>
      <c r="AR39" s="114">
        <f t="shared" si="12"/>
        <v>-0.19999999999999574</v>
      </c>
      <c r="AS39" s="110">
        <v>50.869570000000003</v>
      </c>
      <c r="AT39" s="111">
        <f t="shared" si="26"/>
        <v>-2.3999999999999986</v>
      </c>
      <c r="AU39" s="105">
        <v>50.87</v>
      </c>
      <c r="AV39" s="105">
        <f t="shared" si="13"/>
        <v>1.1000000000000014</v>
      </c>
      <c r="AW39" s="112">
        <f t="shared" si="27"/>
        <v>-2.3999999999999986</v>
      </c>
      <c r="AX39" s="15">
        <v>51.249149437707999</v>
      </c>
      <c r="AY39" s="114">
        <f t="shared" si="14"/>
        <v>0</v>
      </c>
    </row>
    <row r="40" spans="1:51">
      <c r="B40" s="59" t="s">
        <v>12</v>
      </c>
      <c r="C40" s="110">
        <v>49.132649999999998</v>
      </c>
      <c r="D40" s="111">
        <f t="shared" si="15"/>
        <v>-2.2999999999999972</v>
      </c>
      <c r="E40" s="105">
        <v>50.919146929562402</v>
      </c>
      <c r="F40" s="105">
        <f t="shared" si="0"/>
        <v>-0.5</v>
      </c>
      <c r="G40" s="112">
        <f t="shared" si="16"/>
        <v>-2.7000000000000028</v>
      </c>
      <c r="H40" s="108">
        <v>51.036237217196501</v>
      </c>
      <c r="I40" s="113">
        <f t="shared" si="1"/>
        <v>-0.39999999999999858</v>
      </c>
      <c r="J40" s="110">
        <v>49.223660000000002</v>
      </c>
      <c r="K40" s="111">
        <f t="shared" si="17"/>
        <v>-1.5</v>
      </c>
      <c r="L40" s="105">
        <v>50.996910670578004</v>
      </c>
      <c r="M40" s="105">
        <f t="shared" si="2"/>
        <v>-0.39999999999999858</v>
      </c>
      <c r="N40" s="112">
        <f t="shared" si="18"/>
        <v>-1.5</v>
      </c>
      <c r="O40" s="15">
        <v>51.2527123809462</v>
      </c>
      <c r="P40" s="114">
        <f t="shared" si="3"/>
        <v>-0.30000000000000426</v>
      </c>
      <c r="Q40" s="110">
        <v>48.214289999999998</v>
      </c>
      <c r="R40" s="111">
        <f t="shared" si="19"/>
        <v>-5.1999999999999957</v>
      </c>
      <c r="S40" s="105">
        <v>50.677685025075903</v>
      </c>
      <c r="T40" s="105">
        <f t="shared" si="4"/>
        <v>-3.0999999999999943</v>
      </c>
      <c r="U40" s="112">
        <f t="shared" si="20"/>
        <v>-7.1999999999999957</v>
      </c>
      <c r="V40" s="15">
        <v>52.226525694680802</v>
      </c>
      <c r="W40" s="114">
        <f t="shared" si="5"/>
        <v>-0.39999999999999858</v>
      </c>
      <c r="X40" s="110">
        <v>46.428570000000001</v>
      </c>
      <c r="Y40" s="111">
        <f t="shared" si="21"/>
        <v>-4.6000000000000014</v>
      </c>
      <c r="Z40" s="105">
        <v>49.728776941060303</v>
      </c>
      <c r="AA40" s="105">
        <f t="shared" si="6"/>
        <v>-3.6999999999999957</v>
      </c>
      <c r="AB40" s="112">
        <f t="shared" si="22"/>
        <v>-6.1999999999999957</v>
      </c>
      <c r="AC40" s="15">
        <v>51.829497510737099</v>
      </c>
      <c r="AD40" s="114">
        <f t="shared" si="7"/>
        <v>-0.60000000000000142</v>
      </c>
      <c r="AE40" s="110">
        <v>47.704079999999998</v>
      </c>
      <c r="AF40" s="111">
        <f t="shared" si="8"/>
        <v>0.5</v>
      </c>
      <c r="AG40" s="105">
        <v>49.514351357957203</v>
      </c>
      <c r="AH40" s="105">
        <f t="shared" si="9"/>
        <v>1.8999999999999986</v>
      </c>
      <c r="AI40" s="112">
        <f t="shared" si="23"/>
        <v>-2.3999999999999986</v>
      </c>
      <c r="AJ40" s="15">
        <v>48.294715789363202</v>
      </c>
      <c r="AK40" s="114">
        <f t="shared" si="10"/>
        <v>-0.30000000000000426</v>
      </c>
      <c r="AL40" s="110">
        <v>52.040819999999997</v>
      </c>
      <c r="AM40" s="111">
        <f t="shared" si="24"/>
        <v>1.7000000000000028</v>
      </c>
      <c r="AN40" s="105">
        <v>52.102034638015297</v>
      </c>
      <c r="AO40" s="105">
        <f t="shared" si="11"/>
        <v>-0.79999999999999716</v>
      </c>
      <c r="AP40" s="112">
        <f t="shared" si="25"/>
        <v>2.1000000000000014</v>
      </c>
      <c r="AQ40" s="15">
        <v>51.893813533381802</v>
      </c>
      <c r="AR40" s="114">
        <f t="shared" si="12"/>
        <v>-0.20000000000000284</v>
      </c>
      <c r="AS40" s="110">
        <v>51.275509999999997</v>
      </c>
      <c r="AT40" s="111">
        <f t="shared" si="26"/>
        <v>-1.1000000000000014</v>
      </c>
      <c r="AU40" s="105">
        <v>51.276000000000003</v>
      </c>
      <c r="AV40" s="105">
        <f t="shared" si="13"/>
        <v>0.39999999999999858</v>
      </c>
      <c r="AW40" s="112">
        <f t="shared" si="27"/>
        <v>9.9999999999994316E-2</v>
      </c>
      <c r="AX40" s="15">
        <v>51.312381550117003</v>
      </c>
      <c r="AY40" s="114">
        <f t="shared" si="14"/>
        <v>9.9999999999994316E-2</v>
      </c>
    </row>
    <row r="41" spans="1:51">
      <c r="A41" s="38">
        <v>2008</v>
      </c>
      <c r="B41" s="59" t="s">
        <v>4</v>
      </c>
      <c r="C41" s="110">
        <v>48.96396</v>
      </c>
      <c r="D41" s="111">
        <f t="shared" si="15"/>
        <v>-1.7000000000000028</v>
      </c>
      <c r="E41" s="105">
        <v>51.152615188419396</v>
      </c>
      <c r="F41" s="105">
        <f t="shared" si="0"/>
        <v>0.30000000000000426</v>
      </c>
      <c r="G41" s="112">
        <f t="shared" si="16"/>
        <v>-1.8999999999999986</v>
      </c>
      <c r="H41" s="108">
        <v>50.930750347183597</v>
      </c>
      <c r="I41" s="113">
        <f t="shared" si="1"/>
        <v>-0.10000000000000142</v>
      </c>
      <c r="J41" s="110">
        <v>48.695799999999998</v>
      </c>
      <c r="K41" s="111">
        <f t="shared" si="17"/>
        <v>0.10000000000000142</v>
      </c>
      <c r="L41" s="105">
        <v>50.358424819152802</v>
      </c>
      <c r="M41" s="105">
        <f t="shared" si="2"/>
        <v>-0.60000000000000142</v>
      </c>
      <c r="N41" s="112">
        <f t="shared" si="18"/>
        <v>0.10000000000000142</v>
      </c>
      <c r="O41" s="15">
        <v>50.986728131714003</v>
      </c>
      <c r="P41" s="114">
        <f t="shared" si="3"/>
        <v>-0.29999999999999716</v>
      </c>
      <c r="Q41" s="110">
        <v>49.0991</v>
      </c>
      <c r="R41" s="111">
        <f t="shared" si="19"/>
        <v>1.8000000000000043</v>
      </c>
      <c r="S41" s="105">
        <v>52.258447705121803</v>
      </c>
      <c r="T41" s="105">
        <f t="shared" si="4"/>
        <v>1.5999999999999943</v>
      </c>
      <c r="U41" s="112">
        <f t="shared" si="20"/>
        <v>2</v>
      </c>
      <c r="V41" s="15">
        <v>52.087747150373602</v>
      </c>
      <c r="W41" s="114">
        <f t="shared" si="5"/>
        <v>-0.10000000000000142</v>
      </c>
      <c r="X41" s="110">
        <v>49.32432</v>
      </c>
      <c r="Y41" s="111">
        <f t="shared" si="21"/>
        <v>-1.4000000000000057</v>
      </c>
      <c r="Z41" s="105">
        <v>52.379087619851298</v>
      </c>
      <c r="AA41" s="105">
        <f t="shared" si="6"/>
        <v>2.6999999999999957</v>
      </c>
      <c r="AB41" s="112">
        <f t="shared" si="22"/>
        <v>-1.6000000000000014</v>
      </c>
      <c r="AC41" s="15">
        <v>51.541647525974</v>
      </c>
      <c r="AD41" s="114">
        <f t="shared" si="7"/>
        <v>-0.29999999999999716</v>
      </c>
      <c r="AE41" s="110">
        <v>46.62162</v>
      </c>
      <c r="AF41" s="111">
        <f t="shared" si="8"/>
        <v>-1.1000000000000014</v>
      </c>
      <c r="AG41" s="105">
        <v>48.251806644788203</v>
      </c>
      <c r="AH41" s="105">
        <f t="shared" si="9"/>
        <v>-1.2000000000000028</v>
      </c>
      <c r="AI41" s="112">
        <f t="shared" si="23"/>
        <v>-4.2000000000000028</v>
      </c>
      <c r="AJ41" s="15">
        <v>48.174111268038203</v>
      </c>
      <c r="AK41" s="114">
        <f t="shared" si="10"/>
        <v>-9.9999999999994316E-2</v>
      </c>
      <c r="AL41" s="110">
        <v>50.9009</v>
      </c>
      <c r="AM41" s="111">
        <f t="shared" si="24"/>
        <v>-3</v>
      </c>
      <c r="AN41" s="105">
        <v>51.195530199293202</v>
      </c>
      <c r="AO41" s="105">
        <f t="shared" si="11"/>
        <v>-0.89999999999999858</v>
      </c>
      <c r="AP41" s="112">
        <f t="shared" si="25"/>
        <v>-2.7999999999999972</v>
      </c>
      <c r="AQ41" s="15">
        <v>51.604043685636398</v>
      </c>
      <c r="AR41" s="114">
        <f t="shared" si="12"/>
        <v>-0.29999999999999716</v>
      </c>
      <c r="AS41" s="110">
        <v>48.873869999999997</v>
      </c>
      <c r="AT41" s="111">
        <f t="shared" si="26"/>
        <v>-2</v>
      </c>
      <c r="AU41" s="105">
        <v>48.874000000000002</v>
      </c>
      <c r="AV41" s="105">
        <f t="shared" si="13"/>
        <v>-2.3999999999999986</v>
      </c>
      <c r="AW41" s="112">
        <f t="shared" si="27"/>
        <v>-2</v>
      </c>
      <c r="AX41" s="15">
        <v>51.439216704654299</v>
      </c>
      <c r="AY41" s="114">
        <f t="shared" si="14"/>
        <v>0.10000000000000142</v>
      </c>
    </row>
    <row r="42" spans="1:51">
      <c r="B42" s="59" t="s">
        <v>5</v>
      </c>
      <c r="C42" s="110">
        <v>49.024389999999997</v>
      </c>
      <c r="D42" s="111">
        <f t="shared" si="15"/>
        <v>-3.7000000000000028</v>
      </c>
      <c r="E42" s="105">
        <v>50.352757174998999</v>
      </c>
      <c r="F42" s="105">
        <f t="shared" si="0"/>
        <v>-0.80000000000000426</v>
      </c>
      <c r="G42" s="112">
        <f t="shared" si="16"/>
        <v>-3.8000000000000043</v>
      </c>
      <c r="H42" s="108">
        <v>51.027157811574199</v>
      </c>
      <c r="I42" s="113">
        <f t="shared" si="1"/>
        <v>0.10000000000000142</v>
      </c>
      <c r="J42" s="110">
        <v>50.01681</v>
      </c>
      <c r="K42" s="111">
        <f t="shared" si="17"/>
        <v>-0.10000000000000142</v>
      </c>
      <c r="L42" s="105">
        <v>51.2789094826026</v>
      </c>
      <c r="M42" s="105">
        <f t="shared" si="2"/>
        <v>0.89999999999999858</v>
      </c>
      <c r="N42" s="112">
        <f t="shared" si="18"/>
        <v>-0.20000000000000284</v>
      </c>
      <c r="O42" s="15">
        <v>50.886258608121501</v>
      </c>
      <c r="P42" s="114">
        <f t="shared" si="3"/>
        <v>-0.10000000000000142</v>
      </c>
      <c r="Q42" s="110">
        <v>46.951219999999999</v>
      </c>
      <c r="R42" s="111">
        <f t="shared" si="19"/>
        <v>-5.1000000000000014</v>
      </c>
      <c r="S42" s="105">
        <v>50.759389940400901</v>
      </c>
      <c r="T42" s="105">
        <f t="shared" si="4"/>
        <v>-1.5</v>
      </c>
      <c r="U42" s="112">
        <f t="shared" si="20"/>
        <v>-5.7000000000000028</v>
      </c>
      <c r="V42" s="15">
        <v>52.147280545140603</v>
      </c>
      <c r="W42" s="114">
        <f t="shared" si="5"/>
        <v>0</v>
      </c>
      <c r="X42" s="110">
        <v>47.764229999999998</v>
      </c>
      <c r="Y42" s="111">
        <f t="shared" si="21"/>
        <v>-5.6000000000000014</v>
      </c>
      <c r="Z42" s="105">
        <v>50.2366012755068</v>
      </c>
      <c r="AA42" s="105">
        <f t="shared" si="6"/>
        <v>-2.1999999999999957</v>
      </c>
      <c r="AB42" s="112">
        <f t="shared" si="22"/>
        <v>-6.3999999999999986</v>
      </c>
      <c r="AC42" s="15">
        <v>51.536924393293198</v>
      </c>
      <c r="AD42" s="114">
        <f t="shared" si="7"/>
        <v>0</v>
      </c>
      <c r="AE42" s="110">
        <v>46.544719999999998</v>
      </c>
      <c r="AF42" s="111">
        <f t="shared" si="8"/>
        <v>-0.10000000000000142</v>
      </c>
      <c r="AG42" s="105">
        <v>47.424506323379298</v>
      </c>
      <c r="AH42" s="105">
        <f t="shared" si="9"/>
        <v>-0.89999999999999858</v>
      </c>
      <c r="AI42" s="112">
        <f t="shared" si="23"/>
        <v>-5</v>
      </c>
      <c r="AJ42" s="15">
        <v>48.199492470904097</v>
      </c>
      <c r="AK42" s="114">
        <f t="shared" si="10"/>
        <v>0</v>
      </c>
      <c r="AL42" s="110">
        <v>51.829270000000001</v>
      </c>
      <c r="AM42" s="111">
        <f t="shared" si="24"/>
        <v>-1.6000000000000014</v>
      </c>
      <c r="AN42" s="105">
        <v>51.990358268284901</v>
      </c>
      <c r="AO42" s="105">
        <f t="shared" si="11"/>
        <v>0.79999999999999716</v>
      </c>
      <c r="AP42" s="112">
        <f t="shared" si="25"/>
        <v>-1.3999999999999986</v>
      </c>
      <c r="AQ42" s="15">
        <v>51.261984961474298</v>
      </c>
      <c r="AR42" s="114">
        <f t="shared" si="12"/>
        <v>-0.30000000000000426</v>
      </c>
      <c r="AS42" s="110">
        <v>52.032519999999998</v>
      </c>
      <c r="AT42" s="111">
        <f t="shared" si="26"/>
        <v>-1.3999999999999986</v>
      </c>
      <c r="AU42" s="105">
        <v>52.033000000000001</v>
      </c>
      <c r="AV42" s="105">
        <f t="shared" si="13"/>
        <v>3.1000000000000014</v>
      </c>
      <c r="AW42" s="112">
        <f t="shared" si="27"/>
        <v>-1.3999999999999986</v>
      </c>
      <c r="AX42" s="15">
        <v>51.620753728813099</v>
      </c>
      <c r="AY42" s="114">
        <f t="shared" si="14"/>
        <v>0.20000000000000284</v>
      </c>
    </row>
    <row r="43" spans="1:51">
      <c r="B43" s="59" t="s">
        <v>6</v>
      </c>
      <c r="C43" s="110">
        <v>50.25</v>
      </c>
      <c r="D43" s="111">
        <f t="shared" si="15"/>
        <v>-4.3000000000000043</v>
      </c>
      <c r="E43" s="105">
        <v>50.373548056830302</v>
      </c>
      <c r="F43" s="105">
        <f t="shared" si="0"/>
        <v>0</v>
      </c>
      <c r="G43" s="112">
        <f t="shared" si="16"/>
        <v>-3.3000000000000043</v>
      </c>
      <c r="H43" s="108">
        <v>51.170062838128501</v>
      </c>
      <c r="I43" s="113">
        <f t="shared" si="1"/>
        <v>0.20000000000000284</v>
      </c>
      <c r="J43" s="110">
        <v>48.792149999999999</v>
      </c>
      <c r="K43" s="111">
        <f t="shared" si="17"/>
        <v>-4.8000000000000043</v>
      </c>
      <c r="L43" s="105">
        <v>48.281374031248603</v>
      </c>
      <c r="M43" s="105">
        <f t="shared" si="2"/>
        <v>-3</v>
      </c>
      <c r="N43" s="112">
        <f t="shared" si="18"/>
        <v>-3.8000000000000043</v>
      </c>
      <c r="O43" s="15">
        <v>50.902659051655199</v>
      </c>
      <c r="P43" s="114">
        <f t="shared" si="3"/>
        <v>0</v>
      </c>
      <c r="Q43" s="110">
        <v>47.083329999999997</v>
      </c>
      <c r="R43" s="111">
        <f t="shared" si="19"/>
        <v>-12.899999999999999</v>
      </c>
      <c r="S43" s="105">
        <v>46.424509595811102</v>
      </c>
      <c r="T43" s="105">
        <f t="shared" si="4"/>
        <v>-4.3999999999999986</v>
      </c>
      <c r="U43" s="112">
        <f t="shared" si="20"/>
        <v>-9.8999999999999986</v>
      </c>
      <c r="V43" s="15">
        <v>52.3482053164417</v>
      </c>
      <c r="W43" s="114">
        <f t="shared" si="5"/>
        <v>0.19999999999999574</v>
      </c>
      <c r="X43" s="110">
        <v>47.291670000000003</v>
      </c>
      <c r="Y43" s="111">
        <f t="shared" si="21"/>
        <v>-9.6000000000000014</v>
      </c>
      <c r="Z43" s="105">
        <v>47.162389055630797</v>
      </c>
      <c r="AA43" s="105">
        <f t="shared" si="6"/>
        <v>-3</v>
      </c>
      <c r="AB43" s="112">
        <f t="shared" si="22"/>
        <v>-7.5</v>
      </c>
      <c r="AC43" s="15">
        <v>51.699945989607301</v>
      </c>
      <c r="AD43" s="114">
        <f t="shared" si="7"/>
        <v>0.20000000000000284</v>
      </c>
      <c r="AE43" s="110">
        <v>48.333329999999997</v>
      </c>
      <c r="AF43" s="111">
        <f t="shared" si="8"/>
        <v>1.7999999999999972</v>
      </c>
      <c r="AG43" s="105">
        <v>48.044671216601898</v>
      </c>
      <c r="AH43" s="105">
        <f t="shared" si="9"/>
        <v>0.60000000000000142</v>
      </c>
      <c r="AI43" s="112">
        <f t="shared" si="23"/>
        <v>-4.8999999999999986</v>
      </c>
      <c r="AJ43" s="15">
        <v>48.259826670636102</v>
      </c>
      <c r="AK43" s="114">
        <f t="shared" si="10"/>
        <v>9.9999999999994316E-2</v>
      </c>
      <c r="AL43" s="110">
        <v>55.833329999999997</v>
      </c>
      <c r="AM43" s="111">
        <f t="shared" si="24"/>
        <v>3</v>
      </c>
      <c r="AN43" s="105">
        <v>56.274927370771103</v>
      </c>
      <c r="AO43" s="105">
        <f t="shared" si="11"/>
        <v>4.2999999999999972</v>
      </c>
      <c r="AP43" s="112">
        <f t="shared" si="25"/>
        <v>3.0999999999999943</v>
      </c>
      <c r="AQ43" s="15">
        <v>50.878445665567597</v>
      </c>
      <c r="AR43" s="114">
        <f t="shared" si="12"/>
        <v>-0.39999999999999858</v>
      </c>
      <c r="AS43" s="110">
        <v>52.708329999999997</v>
      </c>
      <c r="AT43" s="111">
        <f t="shared" si="26"/>
        <v>2.7000000000000028</v>
      </c>
      <c r="AU43" s="105">
        <v>52.707999999999998</v>
      </c>
      <c r="AV43" s="105">
        <f t="shared" si="13"/>
        <v>0.70000000000000284</v>
      </c>
      <c r="AW43" s="112">
        <f t="shared" si="27"/>
        <v>2.7000000000000028</v>
      </c>
      <c r="AX43" s="15">
        <v>51.849394969456</v>
      </c>
      <c r="AY43" s="114">
        <f t="shared" si="14"/>
        <v>0.19999999999999574</v>
      </c>
    </row>
    <row r="44" spans="1:51">
      <c r="B44" s="59" t="s">
        <v>7</v>
      </c>
      <c r="C44" s="110">
        <v>54.117649999999998</v>
      </c>
      <c r="D44" s="111">
        <f t="shared" si="15"/>
        <v>0.70000000000000284</v>
      </c>
      <c r="E44" s="105">
        <v>52.0475641205526</v>
      </c>
      <c r="F44" s="105">
        <f t="shared" si="0"/>
        <v>1.6000000000000014</v>
      </c>
      <c r="G44" s="112">
        <f t="shared" si="16"/>
        <v>-0.29999999999999716</v>
      </c>
      <c r="H44" s="108">
        <v>51.250867399968399</v>
      </c>
      <c r="I44" s="113">
        <f t="shared" si="1"/>
        <v>9.9999999999994316E-2</v>
      </c>
      <c r="J44" s="110">
        <v>54.238210000000002</v>
      </c>
      <c r="K44" s="111">
        <f t="shared" si="17"/>
        <v>0.90000000000000568</v>
      </c>
      <c r="L44" s="105">
        <v>53.0204037604123</v>
      </c>
      <c r="M44" s="105">
        <f t="shared" si="2"/>
        <v>4.7000000000000028</v>
      </c>
      <c r="N44" s="112">
        <f t="shared" si="18"/>
        <v>0.10000000000000142</v>
      </c>
      <c r="O44" s="15">
        <v>50.906556940650297</v>
      </c>
      <c r="P44" s="114">
        <f t="shared" si="3"/>
        <v>0</v>
      </c>
      <c r="Q44" s="110">
        <v>58.61345</v>
      </c>
      <c r="R44" s="111">
        <f t="shared" si="19"/>
        <v>3.7000000000000028</v>
      </c>
      <c r="S44" s="105">
        <v>54.296894331047298</v>
      </c>
      <c r="T44" s="105">
        <f t="shared" si="4"/>
        <v>7.8999999999999986</v>
      </c>
      <c r="U44" s="112">
        <f t="shared" si="20"/>
        <v>1</v>
      </c>
      <c r="V44" s="15">
        <v>52.4857828425463</v>
      </c>
      <c r="W44" s="114">
        <f t="shared" si="5"/>
        <v>0.20000000000000284</v>
      </c>
      <c r="X44" s="110">
        <v>57.98319</v>
      </c>
      <c r="Y44" s="111">
        <f t="shared" si="21"/>
        <v>3.2999999999999972</v>
      </c>
      <c r="Z44" s="105">
        <v>55.066392539283001</v>
      </c>
      <c r="AA44" s="105">
        <f t="shared" si="6"/>
        <v>7.8999999999999986</v>
      </c>
      <c r="AB44" s="112">
        <f t="shared" si="22"/>
        <v>1.6000000000000014</v>
      </c>
      <c r="AC44" s="15">
        <v>51.836097159271503</v>
      </c>
      <c r="AD44" s="114">
        <f t="shared" si="7"/>
        <v>9.9999999999994316E-2</v>
      </c>
      <c r="AE44" s="110">
        <v>49.789920000000002</v>
      </c>
      <c r="AF44" s="111">
        <f t="shared" si="8"/>
        <v>1.5</v>
      </c>
      <c r="AG44" s="105">
        <v>48.870674172540198</v>
      </c>
      <c r="AH44" s="105">
        <f t="shared" si="9"/>
        <v>0.89999999999999858</v>
      </c>
      <c r="AI44" s="112">
        <f t="shared" si="23"/>
        <v>-2.2000000000000028</v>
      </c>
      <c r="AJ44" s="15">
        <v>48.2051551763291</v>
      </c>
      <c r="AK44" s="114">
        <f t="shared" si="10"/>
        <v>-9.9999999999994316E-2</v>
      </c>
      <c r="AL44" s="110">
        <v>53.361339999999998</v>
      </c>
      <c r="AM44" s="111">
        <f t="shared" si="24"/>
        <v>1.1999999999999957</v>
      </c>
      <c r="AN44" s="105">
        <v>53.127837631940999</v>
      </c>
      <c r="AO44" s="105">
        <f t="shared" si="11"/>
        <v>-3.1999999999999957</v>
      </c>
      <c r="AP44" s="112">
        <f t="shared" si="25"/>
        <v>1</v>
      </c>
      <c r="AQ44" s="15">
        <v>50.461023901872402</v>
      </c>
      <c r="AR44" s="114">
        <f t="shared" si="12"/>
        <v>-0.39999999999999858</v>
      </c>
      <c r="AS44" s="110">
        <v>50.840339999999998</v>
      </c>
      <c r="AT44" s="111">
        <f t="shared" si="26"/>
        <v>-2.5</v>
      </c>
      <c r="AU44" s="105">
        <v>50.84</v>
      </c>
      <c r="AV44" s="105">
        <f t="shared" si="13"/>
        <v>-1.9000000000000057</v>
      </c>
      <c r="AW44" s="112">
        <f t="shared" si="27"/>
        <v>-2.5</v>
      </c>
      <c r="AX44" s="15">
        <v>52.115412958460702</v>
      </c>
      <c r="AY44" s="114">
        <f t="shared" si="14"/>
        <v>0.30000000000000426</v>
      </c>
    </row>
    <row r="45" spans="1:51">
      <c r="B45" s="59" t="s">
        <v>6</v>
      </c>
      <c r="C45" s="110">
        <v>53.188980000000001</v>
      </c>
      <c r="D45" s="111">
        <f t="shared" si="15"/>
        <v>0.10000000000000142</v>
      </c>
      <c r="E45" s="105">
        <v>52.400946740110903</v>
      </c>
      <c r="F45" s="105">
        <f t="shared" si="0"/>
        <v>0.39999999999999858</v>
      </c>
      <c r="G45" s="112">
        <f t="shared" si="16"/>
        <v>0.10000000000000142</v>
      </c>
      <c r="H45" s="108">
        <v>51.145931310135502</v>
      </c>
      <c r="I45" s="113">
        <f t="shared" si="1"/>
        <v>-0.19999999999999574</v>
      </c>
      <c r="J45" s="110">
        <v>51.154870000000003</v>
      </c>
      <c r="K45" s="111">
        <f t="shared" si="17"/>
        <v>-1.0999999999999943</v>
      </c>
      <c r="L45" s="105">
        <v>50.709508421641303</v>
      </c>
      <c r="M45" s="105">
        <f t="shared" si="2"/>
        <v>-2.2999999999999972</v>
      </c>
      <c r="N45" s="112">
        <f t="shared" si="18"/>
        <v>-1</v>
      </c>
      <c r="O45" s="15">
        <v>50.8296733390874</v>
      </c>
      <c r="P45" s="114">
        <f t="shared" si="3"/>
        <v>-0.10000000000000142</v>
      </c>
      <c r="Q45" s="110">
        <v>52.165349999999997</v>
      </c>
      <c r="R45" s="111">
        <f t="shared" si="19"/>
        <v>-1.3999999999999986</v>
      </c>
      <c r="S45" s="105">
        <v>52.144618315286003</v>
      </c>
      <c r="T45" s="105">
        <f t="shared" si="4"/>
        <v>-2.1999999999999957</v>
      </c>
      <c r="U45" s="112">
        <f t="shared" si="20"/>
        <v>-1.1999999999999957</v>
      </c>
      <c r="V45" s="15">
        <v>52.320065717274701</v>
      </c>
      <c r="W45" s="114">
        <f t="shared" si="5"/>
        <v>-0.20000000000000284</v>
      </c>
      <c r="X45" s="110">
        <v>53.740160000000003</v>
      </c>
      <c r="Y45" s="111">
        <f t="shared" si="21"/>
        <v>-1</v>
      </c>
      <c r="Z45" s="105">
        <v>52.940820223474702</v>
      </c>
      <c r="AA45" s="105">
        <f t="shared" si="6"/>
        <v>-2.2000000000000028</v>
      </c>
      <c r="AB45" s="112">
        <f t="shared" si="22"/>
        <v>-0.89999999999999858</v>
      </c>
      <c r="AC45" s="15">
        <v>51.677410490213099</v>
      </c>
      <c r="AD45" s="114">
        <f t="shared" si="7"/>
        <v>-9.9999999999994316E-2</v>
      </c>
      <c r="AE45" s="110">
        <v>51.181100000000001</v>
      </c>
      <c r="AF45" s="111">
        <f t="shared" si="8"/>
        <v>1.4000000000000057</v>
      </c>
      <c r="AG45" s="105">
        <v>50.507933055459702</v>
      </c>
      <c r="AH45" s="105">
        <f t="shared" si="9"/>
        <v>1.6000000000000014</v>
      </c>
      <c r="AI45" s="112">
        <f t="shared" si="23"/>
        <v>-1.2999999999999972</v>
      </c>
      <c r="AJ45" s="15">
        <v>47.991269094003499</v>
      </c>
      <c r="AK45" s="114">
        <f t="shared" si="10"/>
        <v>-0.20000000000000284</v>
      </c>
      <c r="AL45" s="110">
        <v>54.330710000000003</v>
      </c>
      <c r="AM45" s="111">
        <f t="shared" si="24"/>
        <v>0.89999999999999858</v>
      </c>
      <c r="AN45" s="105">
        <v>53.176265110891698</v>
      </c>
      <c r="AO45" s="105">
        <f t="shared" si="11"/>
        <v>0.10000000000000142</v>
      </c>
      <c r="AP45" s="112">
        <f t="shared" si="25"/>
        <v>0.90000000000000568</v>
      </c>
      <c r="AQ45" s="15">
        <v>50.014003540508099</v>
      </c>
      <c r="AR45" s="114">
        <f t="shared" si="12"/>
        <v>-0.5</v>
      </c>
      <c r="AS45" s="110">
        <v>54.527560000000001</v>
      </c>
      <c r="AT45" s="111">
        <f t="shared" si="26"/>
        <v>3.3999999999999986</v>
      </c>
      <c r="AU45" s="105">
        <v>54.527999999999999</v>
      </c>
      <c r="AV45" s="105">
        <f t="shared" si="13"/>
        <v>3.7000000000000028</v>
      </c>
      <c r="AW45" s="112">
        <f t="shared" si="27"/>
        <v>5.8999999999999986</v>
      </c>
      <c r="AX45" s="15">
        <v>52.366961296315097</v>
      </c>
      <c r="AY45" s="114">
        <f t="shared" si="14"/>
        <v>0.29999999999999716</v>
      </c>
    </row>
    <row r="46" spans="1:51">
      <c r="B46" s="59" t="s">
        <v>8</v>
      </c>
      <c r="C46" s="110">
        <v>51.351349999999996</v>
      </c>
      <c r="D46" s="111">
        <f t="shared" si="15"/>
        <v>-1.7000000000000028</v>
      </c>
      <c r="E46" s="105">
        <v>51.165222727798799</v>
      </c>
      <c r="F46" s="105">
        <f t="shared" si="0"/>
        <v>-1.1999999999999957</v>
      </c>
      <c r="G46" s="112">
        <f t="shared" si="16"/>
        <v>-1.5999999999999943</v>
      </c>
      <c r="H46" s="108">
        <v>50.760011704100101</v>
      </c>
      <c r="I46" s="113">
        <f t="shared" si="1"/>
        <v>-0.30000000000000426</v>
      </c>
      <c r="J46" s="110">
        <v>52.453569999999999</v>
      </c>
      <c r="K46" s="111">
        <f t="shared" si="17"/>
        <v>-1</v>
      </c>
      <c r="L46" s="105">
        <v>51.136481964880801</v>
      </c>
      <c r="M46" s="105">
        <f t="shared" si="2"/>
        <v>0.39999999999999858</v>
      </c>
      <c r="N46" s="112">
        <f t="shared" si="18"/>
        <v>-1.1000000000000014</v>
      </c>
      <c r="O46" s="15">
        <v>50.568668298512399</v>
      </c>
      <c r="P46" s="114">
        <f t="shared" si="3"/>
        <v>-0.19999999999999574</v>
      </c>
      <c r="Q46" s="110">
        <v>54.729730000000004</v>
      </c>
      <c r="R46" s="111">
        <f t="shared" si="19"/>
        <v>-2.0999999999999943</v>
      </c>
      <c r="S46" s="105">
        <v>52.9492286781053</v>
      </c>
      <c r="T46" s="105">
        <f t="shared" si="4"/>
        <v>0.79999999999999716</v>
      </c>
      <c r="U46" s="112">
        <f t="shared" si="20"/>
        <v>-2</v>
      </c>
      <c r="V46" s="15">
        <v>51.619026658766202</v>
      </c>
      <c r="W46" s="114">
        <f t="shared" si="5"/>
        <v>-0.69999999999999574</v>
      </c>
      <c r="X46" s="110">
        <v>53.6036</v>
      </c>
      <c r="Y46" s="111">
        <f t="shared" si="21"/>
        <v>-2</v>
      </c>
      <c r="Z46" s="105">
        <v>52.192767434677698</v>
      </c>
      <c r="AA46" s="105">
        <f t="shared" si="6"/>
        <v>-0.69999999999999574</v>
      </c>
      <c r="AB46" s="112">
        <f t="shared" si="22"/>
        <v>-2</v>
      </c>
      <c r="AC46" s="15">
        <v>51.000973947802699</v>
      </c>
      <c r="AD46" s="114">
        <f t="shared" si="7"/>
        <v>-0.70000000000000284</v>
      </c>
      <c r="AE46" s="110">
        <v>47.2973</v>
      </c>
      <c r="AF46" s="111">
        <f t="shared" si="8"/>
        <v>-3.9000000000000057</v>
      </c>
      <c r="AG46" s="105">
        <v>47.620627215081299</v>
      </c>
      <c r="AH46" s="105">
        <f t="shared" si="9"/>
        <v>-2.8999999999999986</v>
      </c>
      <c r="AI46" s="112">
        <f t="shared" si="23"/>
        <v>-3.6999999999999957</v>
      </c>
      <c r="AJ46" s="15">
        <v>47.609340837716402</v>
      </c>
      <c r="AK46" s="114">
        <f t="shared" si="10"/>
        <v>-0.39999999999999858</v>
      </c>
      <c r="AL46" s="110">
        <v>48.648650000000004</v>
      </c>
      <c r="AM46" s="111">
        <f t="shared" si="24"/>
        <v>-3.1000000000000014</v>
      </c>
      <c r="AN46" s="105">
        <v>50.195653414223898</v>
      </c>
      <c r="AO46" s="105">
        <f t="shared" si="11"/>
        <v>-3</v>
      </c>
      <c r="AP46" s="112">
        <f t="shared" si="25"/>
        <v>-3.2999999999999972</v>
      </c>
      <c r="AQ46" s="15">
        <v>49.537901333850698</v>
      </c>
      <c r="AR46" s="114">
        <f t="shared" si="12"/>
        <v>-0.5</v>
      </c>
      <c r="AS46" s="110">
        <v>52.47748</v>
      </c>
      <c r="AT46" s="111">
        <f t="shared" si="26"/>
        <v>2.1000000000000014</v>
      </c>
      <c r="AU46" s="105">
        <v>52.476999999999997</v>
      </c>
      <c r="AV46" s="105">
        <f t="shared" si="13"/>
        <v>-2</v>
      </c>
      <c r="AW46" s="112">
        <f t="shared" si="27"/>
        <v>2.1000000000000014</v>
      </c>
      <c r="AX46" s="15">
        <v>52.5700483394426</v>
      </c>
      <c r="AY46" s="114">
        <f t="shared" si="14"/>
        <v>0.20000000000000284</v>
      </c>
    </row>
    <row r="47" spans="1:51">
      <c r="B47" s="59" t="s">
        <v>8</v>
      </c>
      <c r="C47" s="110">
        <v>49.166670000000003</v>
      </c>
      <c r="D47" s="111">
        <f t="shared" si="15"/>
        <v>-4.5</v>
      </c>
      <c r="E47" s="105">
        <v>48.963065092697001</v>
      </c>
      <c r="F47" s="105">
        <f t="shared" si="0"/>
        <v>-2.2000000000000028</v>
      </c>
      <c r="G47" s="112">
        <f t="shared" si="16"/>
        <v>-4.6000000000000014</v>
      </c>
      <c r="H47" s="108">
        <v>50.1669371728321</v>
      </c>
      <c r="I47" s="113">
        <f t="shared" si="1"/>
        <v>-0.59999999999999432</v>
      </c>
      <c r="J47" s="110">
        <v>50.684919999999998</v>
      </c>
      <c r="K47" s="111">
        <f t="shared" si="17"/>
        <v>-1.1999999999999957</v>
      </c>
      <c r="L47" s="105">
        <v>50.348581018936301</v>
      </c>
      <c r="M47" s="105">
        <f t="shared" si="2"/>
        <v>-0.80000000000000426</v>
      </c>
      <c r="N47" s="112">
        <f t="shared" si="18"/>
        <v>-1.3000000000000043</v>
      </c>
      <c r="O47" s="15">
        <v>50.141798439246401</v>
      </c>
      <c r="P47" s="114">
        <f t="shared" si="3"/>
        <v>-0.5</v>
      </c>
      <c r="Q47" s="110">
        <v>48.412700000000001</v>
      </c>
      <c r="R47" s="111">
        <f t="shared" si="19"/>
        <v>-2.8999999999999986</v>
      </c>
      <c r="S47" s="105">
        <v>49.178213595249801</v>
      </c>
      <c r="T47" s="105">
        <f t="shared" si="4"/>
        <v>-3.6999999999999957</v>
      </c>
      <c r="U47" s="112">
        <f t="shared" si="20"/>
        <v>-3.5</v>
      </c>
      <c r="V47" s="15">
        <v>50.556311324150997</v>
      </c>
      <c r="W47" s="114">
        <f t="shared" si="5"/>
        <v>-1</v>
      </c>
      <c r="X47" s="110">
        <v>48.611109999999996</v>
      </c>
      <c r="Y47" s="111">
        <f t="shared" si="21"/>
        <v>-6.1999999999999957</v>
      </c>
      <c r="Z47" s="105">
        <v>48.3641356218155</v>
      </c>
      <c r="AA47" s="105">
        <f t="shared" si="6"/>
        <v>-3.8000000000000043</v>
      </c>
      <c r="AB47" s="112">
        <f t="shared" si="22"/>
        <v>-6.3999999999999986</v>
      </c>
      <c r="AC47" s="15">
        <v>50.011127147482803</v>
      </c>
      <c r="AD47" s="114">
        <f t="shared" si="7"/>
        <v>-1</v>
      </c>
      <c r="AE47" s="110">
        <v>47.420630000000003</v>
      </c>
      <c r="AF47" s="111">
        <f t="shared" si="8"/>
        <v>0.10000000000000142</v>
      </c>
      <c r="AG47" s="105">
        <v>47.3043222455481</v>
      </c>
      <c r="AH47" s="105">
        <f t="shared" si="9"/>
        <v>-0.30000000000000426</v>
      </c>
      <c r="AI47" s="112">
        <f t="shared" si="23"/>
        <v>-5.5</v>
      </c>
      <c r="AJ47" s="15">
        <v>46.993360738599399</v>
      </c>
      <c r="AK47" s="114">
        <f t="shared" si="10"/>
        <v>-0.60000000000000142</v>
      </c>
      <c r="AL47" s="110">
        <v>48.412700000000001</v>
      </c>
      <c r="AM47" s="111">
        <f t="shared" si="24"/>
        <v>-5.3999999999999986</v>
      </c>
      <c r="AN47" s="105">
        <v>48.279698607217398</v>
      </c>
      <c r="AO47" s="105">
        <f t="shared" si="11"/>
        <v>-1.9000000000000057</v>
      </c>
      <c r="AP47" s="112">
        <f t="shared" si="25"/>
        <v>-5</v>
      </c>
      <c r="AQ47" s="15">
        <v>49.042004592830303</v>
      </c>
      <c r="AR47" s="114">
        <f t="shared" si="12"/>
        <v>-0.5</v>
      </c>
      <c r="AS47" s="110">
        <v>52.976190000000003</v>
      </c>
      <c r="AT47" s="111">
        <f t="shared" si="26"/>
        <v>-2.3999999999999986</v>
      </c>
      <c r="AU47" s="105">
        <v>52.975999999999999</v>
      </c>
      <c r="AV47" s="105">
        <f t="shared" si="13"/>
        <v>0.5</v>
      </c>
      <c r="AW47" s="112">
        <f t="shared" si="27"/>
        <v>-2.3999999999999986</v>
      </c>
      <c r="AX47" s="15">
        <v>52.688239474818801</v>
      </c>
      <c r="AY47" s="114">
        <f t="shared" si="14"/>
        <v>0.10000000000000142</v>
      </c>
    </row>
    <row r="48" spans="1:51">
      <c r="B48" s="59" t="s">
        <v>7</v>
      </c>
      <c r="C48" s="110">
        <v>49.648440000000001</v>
      </c>
      <c r="D48" s="111">
        <f t="shared" si="15"/>
        <v>-3.6999999999999957</v>
      </c>
      <c r="E48" s="105">
        <v>49.388693359159902</v>
      </c>
      <c r="F48" s="105">
        <f t="shared" si="0"/>
        <v>0.39999999999999858</v>
      </c>
      <c r="G48" s="112">
        <f t="shared" si="16"/>
        <v>-3.2000000000000028</v>
      </c>
      <c r="H48" s="108">
        <v>49.533796171179503</v>
      </c>
      <c r="I48" s="113">
        <f t="shared" si="1"/>
        <v>-0.70000000000000284</v>
      </c>
      <c r="J48" s="110">
        <v>49.12912</v>
      </c>
      <c r="K48" s="111">
        <f t="shared" si="17"/>
        <v>-4</v>
      </c>
      <c r="L48" s="105">
        <v>49.2660819798921</v>
      </c>
      <c r="M48" s="105">
        <f t="shared" si="2"/>
        <v>-1</v>
      </c>
      <c r="N48" s="112">
        <f t="shared" si="18"/>
        <v>-3.9000000000000057</v>
      </c>
      <c r="O48" s="15">
        <v>49.703624853975001</v>
      </c>
      <c r="P48" s="114">
        <f t="shared" si="3"/>
        <v>-0.39999999999999858</v>
      </c>
      <c r="Q48" s="110">
        <v>49.804690000000001</v>
      </c>
      <c r="R48" s="111">
        <f t="shared" si="19"/>
        <v>-5</v>
      </c>
      <c r="S48" s="105">
        <v>49.653312267903601</v>
      </c>
      <c r="T48" s="105">
        <f t="shared" si="4"/>
        <v>0.5</v>
      </c>
      <c r="U48" s="112">
        <f t="shared" si="20"/>
        <v>-3.5</v>
      </c>
      <c r="V48" s="15">
        <v>49.414804235221702</v>
      </c>
      <c r="W48" s="114">
        <f t="shared" si="5"/>
        <v>-1.2000000000000028</v>
      </c>
      <c r="X48" s="110">
        <v>50</v>
      </c>
      <c r="Y48" s="111">
        <f t="shared" si="21"/>
        <v>-4.7999999999999972</v>
      </c>
      <c r="Z48" s="105">
        <v>49.449750281447102</v>
      </c>
      <c r="AA48" s="105">
        <f t="shared" si="6"/>
        <v>1</v>
      </c>
      <c r="AB48" s="112">
        <f t="shared" si="22"/>
        <v>-3.8999999999999986</v>
      </c>
      <c r="AC48" s="15">
        <v>49.027520242553003</v>
      </c>
      <c r="AD48" s="114">
        <f t="shared" si="7"/>
        <v>-1</v>
      </c>
      <c r="AE48" s="110">
        <v>46.289059999999999</v>
      </c>
      <c r="AF48" s="111">
        <f t="shared" si="8"/>
        <v>-1.1000000000000014</v>
      </c>
      <c r="AG48" s="105">
        <v>45.6182213577761</v>
      </c>
      <c r="AH48" s="105">
        <f t="shared" si="9"/>
        <v>-1.6999999999999957</v>
      </c>
      <c r="AI48" s="112">
        <f t="shared" si="23"/>
        <v>-5.1000000000000014</v>
      </c>
      <c r="AJ48" s="15">
        <v>46.091926180910399</v>
      </c>
      <c r="AK48" s="114">
        <f t="shared" si="10"/>
        <v>-0.89999999999999858</v>
      </c>
      <c r="AL48" s="110">
        <v>51.367190000000001</v>
      </c>
      <c r="AM48" s="111">
        <f t="shared" si="24"/>
        <v>-1.3000000000000043</v>
      </c>
      <c r="AN48" s="105">
        <v>51.155024245151502</v>
      </c>
      <c r="AO48" s="105">
        <f t="shared" si="11"/>
        <v>2.9000000000000057</v>
      </c>
      <c r="AP48" s="112">
        <f t="shared" si="25"/>
        <v>-1.1999999999999957</v>
      </c>
      <c r="AQ48" s="15">
        <v>48.5566392048705</v>
      </c>
      <c r="AR48" s="114">
        <f t="shared" si="12"/>
        <v>-0.39999999999999858</v>
      </c>
      <c r="AS48" s="110">
        <v>50.78125</v>
      </c>
      <c r="AT48" s="111">
        <f t="shared" si="26"/>
        <v>-2.1000000000000014</v>
      </c>
      <c r="AU48" s="105">
        <v>50.780999999999999</v>
      </c>
      <c r="AV48" s="105">
        <f t="shared" si="13"/>
        <v>-2.2000000000000028</v>
      </c>
      <c r="AW48" s="112">
        <f t="shared" si="27"/>
        <v>-2.1000000000000014</v>
      </c>
      <c r="AX48" s="15">
        <v>52.700954992838597</v>
      </c>
      <c r="AY48" s="114">
        <f t="shared" si="14"/>
        <v>0</v>
      </c>
    </row>
    <row r="49" spans="1:51">
      <c r="B49" s="59" t="s">
        <v>9</v>
      </c>
      <c r="C49" s="110">
        <v>49.824559999999998</v>
      </c>
      <c r="D49" s="111">
        <f t="shared" si="15"/>
        <v>-2.3000000000000043</v>
      </c>
      <c r="E49" s="105">
        <v>49.566818183203303</v>
      </c>
      <c r="F49" s="105">
        <f t="shared" si="0"/>
        <v>0.20000000000000284</v>
      </c>
      <c r="G49" s="112">
        <f t="shared" si="16"/>
        <v>-2.1999999999999957</v>
      </c>
      <c r="H49" s="108">
        <v>49.011438893795201</v>
      </c>
      <c r="I49" s="113">
        <f t="shared" si="1"/>
        <v>-0.5</v>
      </c>
      <c r="J49" s="110">
        <v>49.589199999999998</v>
      </c>
      <c r="K49" s="111">
        <f t="shared" si="17"/>
        <v>-2.6999999999999957</v>
      </c>
      <c r="L49" s="105">
        <v>49.700212711629803</v>
      </c>
      <c r="M49" s="105">
        <f t="shared" si="2"/>
        <v>0.40000000000000568</v>
      </c>
      <c r="N49" s="112">
        <f t="shared" si="18"/>
        <v>-2.3999999999999986</v>
      </c>
      <c r="O49" s="15">
        <v>49.4205076143637</v>
      </c>
      <c r="P49" s="114">
        <f t="shared" si="3"/>
        <v>-0.30000000000000426</v>
      </c>
      <c r="Q49" s="110">
        <v>48.68421</v>
      </c>
      <c r="R49" s="111">
        <f t="shared" si="19"/>
        <v>-3.3999999999999986</v>
      </c>
      <c r="S49" s="105">
        <v>48.425986161354899</v>
      </c>
      <c r="T49" s="105">
        <f t="shared" si="4"/>
        <v>-1.3000000000000043</v>
      </c>
      <c r="U49" s="112">
        <f t="shared" si="20"/>
        <v>-3.7000000000000028</v>
      </c>
      <c r="V49" s="15">
        <v>48.417969328398499</v>
      </c>
      <c r="W49" s="114">
        <f t="shared" si="5"/>
        <v>-1</v>
      </c>
      <c r="X49" s="110">
        <v>47.149120000000003</v>
      </c>
      <c r="Y49" s="111">
        <f t="shared" si="21"/>
        <v>-4.6000000000000014</v>
      </c>
      <c r="Z49" s="105">
        <v>47.6526720387415</v>
      </c>
      <c r="AA49" s="105">
        <f t="shared" si="6"/>
        <v>-1.6999999999999957</v>
      </c>
      <c r="AB49" s="112">
        <f t="shared" si="22"/>
        <v>-4.7999999999999972</v>
      </c>
      <c r="AC49" s="15">
        <v>48.235172478171201</v>
      </c>
      <c r="AD49" s="114">
        <f t="shared" si="7"/>
        <v>-0.79999999999999716</v>
      </c>
      <c r="AE49" s="110">
        <v>48.245609999999999</v>
      </c>
      <c r="AF49" s="111">
        <f t="shared" si="8"/>
        <v>1.9000000000000057</v>
      </c>
      <c r="AG49" s="105">
        <v>47.6119426763251</v>
      </c>
      <c r="AH49" s="105">
        <f t="shared" si="9"/>
        <v>2</v>
      </c>
      <c r="AI49" s="112">
        <f t="shared" si="23"/>
        <v>-2.3999999999999986</v>
      </c>
      <c r="AJ49" s="15">
        <v>45.054009661754201</v>
      </c>
      <c r="AK49" s="114">
        <f t="shared" si="10"/>
        <v>-1</v>
      </c>
      <c r="AL49" s="110">
        <v>50.438600000000001</v>
      </c>
      <c r="AM49" s="111">
        <f t="shared" si="24"/>
        <v>-2.5</v>
      </c>
      <c r="AN49" s="105">
        <v>49.8149726878829</v>
      </c>
      <c r="AO49" s="105">
        <f t="shared" si="11"/>
        <v>-1.4000000000000057</v>
      </c>
      <c r="AP49" s="112">
        <f t="shared" si="25"/>
        <v>-2.5</v>
      </c>
      <c r="AQ49" s="15">
        <v>48.1190798891814</v>
      </c>
      <c r="AR49" s="114">
        <f t="shared" si="12"/>
        <v>-0.5</v>
      </c>
      <c r="AS49" s="110">
        <v>54.605260000000001</v>
      </c>
      <c r="AT49" s="111">
        <f t="shared" si="26"/>
        <v>1.7000000000000028</v>
      </c>
      <c r="AU49" s="105">
        <v>54.604999999999997</v>
      </c>
      <c r="AV49" s="105">
        <f t="shared" si="13"/>
        <v>3.8000000000000043</v>
      </c>
      <c r="AW49" s="112">
        <f t="shared" si="27"/>
        <v>1.7000000000000028</v>
      </c>
      <c r="AX49" s="15">
        <v>52.605848981468903</v>
      </c>
      <c r="AY49" s="114">
        <f t="shared" si="14"/>
        <v>-0.10000000000000142</v>
      </c>
    </row>
    <row r="50" spans="1:51">
      <c r="B50" s="59" t="s">
        <v>10</v>
      </c>
      <c r="C50" s="110">
        <v>48.577979999999997</v>
      </c>
      <c r="D50" s="111">
        <f t="shared" si="15"/>
        <v>-4.1000000000000014</v>
      </c>
      <c r="E50" s="105">
        <v>48.078716769114102</v>
      </c>
      <c r="F50" s="105">
        <f t="shared" si="0"/>
        <v>-1.5</v>
      </c>
      <c r="G50" s="112">
        <f t="shared" si="16"/>
        <v>-4</v>
      </c>
      <c r="H50" s="108">
        <v>48.692570440196903</v>
      </c>
      <c r="I50" s="113">
        <f t="shared" si="1"/>
        <v>-0.29999999999999716</v>
      </c>
      <c r="J50" s="110">
        <v>49.590620000000001</v>
      </c>
      <c r="K50" s="111">
        <f t="shared" si="17"/>
        <v>-3.3999999999999986</v>
      </c>
      <c r="L50" s="105">
        <v>49.142252357117897</v>
      </c>
      <c r="M50" s="105">
        <f t="shared" si="2"/>
        <v>-0.60000000000000142</v>
      </c>
      <c r="N50" s="112">
        <f t="shared" si="18"/>
        <v>-3.3999999999999986</v>
      </c>
      <c r="O50" s="15">
        <v>49.394661056811799</v>
      </c>
      <c r="P50" s="114">
        <f t="shared" si="3"/>
        <v>0</v>
      </c>
      <c r="Q50" s="110">
        <v>48.165140000000001</v>
      </c>
      <c r="R50" s="111">
        <f t="shared" si="19"/>
        <v>-7.2999999999999972</v>
      </c>
      <c r="S50" s="105">
        <v>47.311981489035702</v>
      </c>
      <c r="T50" s="105">
        <f t="shared" si="4"/>
        <v>-1.1000000000000014</v>
      </c>
      <c r="U50" s="112">
        <f t="shared" si="20"/>
        <v>-7.2000000000000028</v>
      </c>
      <c r="V50" s="15">
        <v>47.8105319294392</v>
      </c>
      <c r="W50" s="114">
        <f t="shared" si="5"/>
        <v>-0.60000000000000142</v>
      </c>
      <c r="X50" s="110">
        <v>48.853209999999997</v>
      </c>
      <c r="Y50" s="111">
        <f t="shared" si="21"/>
        <v>-7.7000000000000028</v>
      </c>
      <c r="Z50" s="105">
        <v>47.367740391397902</v>
      </c>
      <c r="AA50" s="105">
        <f t="shared" si="6"/>
        <v>-0.30000000000000426</v>
      </c>
      <c r="AB50" s="112">
        <f t="shared" si="22"/>
        <v>-7.3000000000000043</v>
      </c>
      <c r="AC50" s="15">
        <v>47.798758443058901</v>
      </c>
      <c r="AD50" s="114">
        <f t="shared" si="7"/>
        <v>-0.40000000000000568</v>
      </c>
      <c r="AE50" s="110">
        <v>46.559629999999999</v>
      </c>
      <c r="AF50" s="111">
        <f t="shared" si="8"/>
        <v>-1.6000000000000014</v>
      </c>
      <c r="AG50" s="105">
        <v>45.355405272179802</v>
      </c>
      <c r="AH50" s="105">
        <f t="shared" si="9"/>
        <v>-2.2000000000000028</v>
      </c>
      <c r="AI50" s="112">
        <f t="shared" si="23"/>
        <v>-3.1000000000000014</v>
      </c>
      <c r="AJ50" s="15">
        <v>44.030998590442202</v>
      </c>
      <c r="AK50" s="114">
        <f t="shared" si="10"/>
        <v>-1.1000000000000014</v>
      </c>
      <c r="AL50" s="110">
        <v>47.706420000000001</v>
      </c>
      <c r="AM50" s="111">
        <f t="shared" si="24"/>
        <v>-4</v>
      </c>
      <c r="AN50" s="105">
        <v>47.433672205301498</v>
      </c>
      <c r="AO50" s="105">
        <f t="shared" si="11"/>
        <v>-2.3999999999999986</v>
      </c>
      <c r="AP50" s="112">
        <f t="shared" si="25"/>
        <v>-4</v>
      </c>
      <c r="AQ50" s="15">
        <v>47.758122442928602</v>
      </c>
      <c r="AR50" s="114">
        <f t="shared" si="12"/>
        <v>-0.30000000000000426</v>
      </c>
      <c r="AS50" s="110">
        <v>51.605499999999999</v>
      </c>
      <c r="AT50" s="111">
        <f t="shared" si="26"/>
        <v>1.8000000000000043</v>
      </c>
      <c r="AU50" s="105">
        <v>51.606000000000002</v>
      </c>
      <c r="AV50" s="105">
        <f t="shared" si="13"/>
        <v>-3</v>
      </c>
      <c r="AW50" s="112">
        <f t="shared" si="27"/>
        <v>1.8000000000000043</v>
      </c>
      <c r="AX50" s="15">
        <v>52.425674644923497</v>
      </c>
      <c r="AY50" s="114">
        <f t="shared" si="14"/>
        <v>-0.20000000000000284</v>
      </c>
    </row>
    <row r="51" spans="1:51">
      <c r="B51" s="59" t="s">
        <v>11</v>
      </c>
      <c r="C51" s="110">
        <v>43.714289999999998</v>
      </c>
      <c r="D51" s="111">
        <f t="shared" si="15"/>
        <v>-8.5999999999999943</v>
      </c>
      <c r="E51" s="105">
        <v>43.124271932927002</v>
      </c>
      <c r="F51" s="105">
        <f t="shared" si="0"/>
        <v>-5</v>
      </c>
      <c r="G51" s="112">
        <f t="shared" si="16"/>
        <v>-8.2999999999999972</v>
      </c>
      <c r="H51" s="108">
        <v>43.225122842208599</v>
      </c>
      <c r="I51" s="113">
        <f t="shared" si="1"/>
        <v>-5.5</v>
      </c>
      <c r="J51" s="110">
        <v>44.571390000000001</v>
      </c>
      <c r="K51" s="111">
        <f t="shared" si="17"/>
        <v>-7.2999999999999972</v>
      </c>
      <c r="L51" s="105">
        <v>44.136234047940498</v>
      </c>
      <c r="M51" s="105">
        <f t="shared" si="2"/>
        <v>-5</v>
      </c>
      <c r="N51" s="112">
        <f t="shared" si="18"/>
        <v>-7.2999999999999972</v>
      </c>
      <c r="O51" s="15">
        <v>45.220071572366997</v>
      </c>
      <c r="P51" s="114">
        <f t="shared" si="3"/>
        <v>-4.1999999999999957</v>
      </c>
      <c r="Q51" s="110">
        <v>39.285710000000002</v>
      </c>
      <c r="R51" s="111">
        <f t="shared" si="19"/>
        <v>-16.600000000000001</v>
      </c>
      <c r="S51" s="105">
        <v>38.764351525772199</v>
      </c>
      <c r="T51" s="105">
        <f t="shared" si="4"/>
        <v>-8.5</v>
      </c>
      <c r="U51" s="112">
        <f t="shared" si="20"/>
        <v>-15</v>
      </c>
      <c r="V51" s="15">
        <v>39.118819124597103</v>
      </c>
      <c r="W51" s="114">
        <f t="shared" si="5"/>
        <v>-8.6999999999999957</v>
      </c>
      <c r="X51" s="110">
        <v>40.714289999999998</v>
      </c>
      <c r="Y51" s="111">
        <f t="shared" si="21"/>
        <v>-14.5</v>
      </c>
      <c r="Z51" s="105">
        <v>39.852399460481998</v>
      </c>
      <c r="AA51" s="105">
        <f t="shared" si="6"/>
        <v>-7.5</v>
      </c>
      <c r="AB51" s="112">
        <f t="shared" si="22"/>
        <v>-13.5</v>
      </c>
      <c r="AC51" s="15">
        <v>40.072202911882698</v>
      </c>
      <c r="AD51" s="114">
        <f t="shared" si="7"/>
        <v>-7.6999999999999957</v>
      </c>
      <c r="AE51" s="110">
        <v>41.666670000000003</v>
      </c>
      <c r="AF51" s="111">
        <f t="shared" si="8"/>
        <v>-4.8999999999999986</v>
      </c>
      <c r="AG51" s="105">
        <v>41.910072816287801</v>
      </c>
      <c r="AH51" s="105">
        <f t="shared" si="9"/>
        <v>-3.5</v>
      </c>
      <c r="AI51" s="112">
        <f t="shared" si="23"/>
        <v>-5.7000000000000028</v>
      </c>
      <c r="AJ51" s="15">
        <v>43.115664687125999</v>
      </c>
      <c r="AK51" s="114">
        <f t="shared" si="10"/>
        <v>-0.89999999999999858</v>
      </c>
      <c r="AL51" s="110">
        <v>47.857140000000001</v>
      </c>
      <c r="AM51" s="111">
        <f t="shared" si="24"/>
        <v>-4.7000000000000028</v>
      </c>
      <c r="AN51" s="105">
        <v>47.952467464955497</v>
      </c>
      <c r="AO51" s="105">
        <f t="shared" si="11"/>
        <v>0.60000000000000142</v>
      </c>
      <c r="AP51" s="112">
        <f t="shared" si="25"/>
        <v>-4.8999999999999986</v>
      </c>
      <c r="AQ51" s="15">
        <v>47.488814871713103</v>
      </c>
      <c r="AR51" s="114">
        <f t="shared" si="12"/>
        <v>-0.29999999999999716</v>
      </c>
      <c r="AS51" s="110">
        <v>49.047620000000002</v>
      </c>
      <c r="AT51" s="111">
        <f t="shared" si="26"/>
        <v>-1.8999999999999986</v>
      </c>
      <c r="AU51" s="105">
        <v>49.048000000000002</v>
      </c>
      <c r="AV51" s="105">
        <f t="shared" si="13"/>
        <v>-2.6000000000000014</v>
      </c>
      <c r="AW51" s="112">
        <f t="shared" si="27"/>
        <v>-1.8999999999999986</v>
      </c>
      <c r="AX51" s="15">
        <v>47.472437131768899</v>
      </c>
      <c r="AY51" s="114">
        <f t="shared" si="14"/>
        <v>-4.8999999999999986</v>
      </c>
    </row>
    <row r="52" spans="1:51">
      <c r="B52" s="59" t="s">
        <v>12</v>
      </c>
      <c r="C52" s="110">
        <v>42.821779999999997</v>
      </c>
      <c r="D52" s="111">
        <f t="shared" si="15"/>
        <v>-6.3000000000000043</v>
      </c>
      <c r="E52" s="105">
        <v>43.955904679057703</v>
      </c>
      <c r="F52" s="105">
        <f t="shared" si="0"/>
        <v>0.89999999999999858</v>
      </c>
      <c r="G52" s="112">
        <f t="shared" si="16"/>
        <v>-6.8999999999999986</v>
      </c>
      <c r="H52" s="108">
        <v>43.2329007144141</v>
      </c>
      <c r="I52" s="113">
        <f t="shared" si="1"/>
        <v>0</v>
      </c>
      <c r="J52" s="110">
        <v>44.577289999999998</v>
      </c>
      <c r="K52" s="111">
        <f t="shared" si="17"/>
        <v>-4.6000000000000014</v>
      </c>
      <c r="L52" s="105">
        <v>46.068180810494098</v>
      </c>
      <c r="M52" s="105">
        <f t="shared" si="2"/>
        <v>2</v>
      </c>
      <c r="N52" s="112">
        <f t="shared" si="18"/>
        <v>-4.8999999999999986</v>
      </c>
      <c r="O52" s="15">
        <v>45.634712936333102</v>
      </c>
      <c r="P52" s="114">
        <f t="shared" si="3"/>
        <v>0.39999999999999858</v>
      </c>
      <c r="Q52" s="110">
        <v>39.851489999999998</v>
      </c>
      <c r="R52" s="111">
        <f t="shared" si="19"/>
        <v>-8.3000000000000043</v>
      </c>
      <c r="S52" s="105">
        <v>40.587237230990297</v>
      </c>
      <c r="T52" s="105">
        <f t="shared" si="4"/>
        <v>1.8000000000000043</v>
      </c>
      <c r="U52" s="112">
        <f t="shared" si="20"/>
        <v>-10.100000000000001</v>
      </c>
      <c r="V52" s="15">
        <v>39.3742055842146</v>
      </c>
      <c r="W52" s="114">
        <f t="shared" si="5"/>
        <v>0.29999999999999716</v>
      </c>
      <c r="X52" s="110">
        <v>40.09901</v>
      </c>
      <c r="Y52" s="111">
        <f t="shared" si="21"/>
        <v>-6.2999999999999972</v>
      </c>
      <c r="Z52" s="105">
        <v>42.3412155767599</v>
      </c>
      <c r="AA52" s="105">
        <f t="shared" si="6"/>
        <v>2.3999999999999986</v>
      </c>
      <c r="AB52" s="112">
        <f t="shared" si="22"/>
        <v>-7.4000000000000057</v>
      </c>
      <c r="AC52" s="15">
        <v>40.214656758760498</v>
      </c>
      <c r="AD52" s="114">
        <f t="shared" si="7"/>
        <v>0.10000000000000142</v>
      </c>
      <c r="AE52" s="110">
        <v>40.09901</v>
      </c>
      <c r="AF52" s="111">
        <f t="shared" si="8"/>
        <v>-1.6000000000000014</v>
      </c>
      <c r="AG52" s="105">
        <v>41.378395070596703</v>
      </c>
      <c r="AH52" s="105">
        <f t="shared" si="9"/>
        <v>-0.5</v>
      </c>
      <c r="AI52" s="112">
        <f t="shared" si="23"/>
        <v>-8.1000000000000014</v>
      </c>
      <c r="AJ52" s="15">
        <v>42.417798410248302</v>
      </c>
      <c r="AK52" s="114">
        <f t="shared" si="10"/>
        <v>-0.70000000000000284</v>
      </c>
      <c r="AL52" s="110">
        <v>47.524749999999997</v>
      </c>
      <c r="AM52" s="111">
        <f t="shared" si="24"/>
        <v>-4.5</v>
      </c>
      <c r="AN52" s="105">
        <v>47.347219112445998</v>
      </c>
      <c r="AO52" s="105">
        <f t="shared" si="11"/>
        <v>-0.70000000000000284</v>
      </c>
      <c r="AP52" s="112">
        <f t="shared" si="25"/>
        <v>-4.8000000000000043</v>
      </c>
      <c r="AQ52" s="15">
        <v>47.324998937618801</v>
      </c>
      <c r="AR52" s="114">
        <f t="shared" si="12"/>
        <v>-0.20000000000000284</v>
      </c>
      <c r="AS52" s="110">
        <v>46.534649999999999</v>
      </c>
      <c r="AT52" s="111">
        <f t="shared" si="26"/>
        <v>-4.7999999999999972</v>
      </c>
      <c r="AU52" s="105">
        <v>46.534999999999997</v>
      </c>
      <c r="AV52" s="105">
        <f t="shared" si="13"/>
        <v>-2.5</v>
      </c>
      <c r="AW52" s="112">
        <f t="shared" si="27"/>
        <v>-4.7999999999999972</v>
      </c>
      <c r="AX52" s="15">
        <v>47.262493223881599</v>
      </c>
      <c r="AY52" s="114">
        <f t="shared" si="14"/>
        <v>-0.20000000000000284</v>
      </c>
    </row>
    <row r="53" spans="1:51">
      <c r="A53" s="39">
        <v>2009</v>
      </c>
      <c r="B53" s="61" t="s">
        <v>4</v>
      </c>
      <c r="C53" s="110">
        <v>41.610169999999997</v>
      </c>
      <c r="D53" s="111">
        <f t="shared" si="15"/>
        <v>-7.3999999999999986</v>
      </c>
      <c r="E53" s="105">
        <v>43.375572458953599</v>
      </c>
      <c r="F53" s="105">
        <f t="shared" si="0"/>
        <v>-0.60000000000000142</v>
      </c>
      <c r="G53" s="112">
        <f t="shared" si="16"/>
        <v>-7.8000000000000043</v>
      </c>
      <c r="H53" s="108">
        <v>43.327275806943597</v>
      </c>
      <c r="I53" s="113">
        <f t="shared" si="1"/>
        <v>9.9999999999994316E-2</v>
      </c>
      <c r="J53" s="110">
        <v>45.672539999999998</v>
      </c>
      <c r="K53" s="111">
        <f t="shared" si="17"/>
        <v>-3</v>
      </c>
      <c r="L53" s="105">
        <v>47.1031020711915</v>
      </c>
      <c r="M53" s="105">
        <f t="shared" si="2"/>
        <v>1</v>
      </c>
      <c r="N53" s="112">
        <f t="shared" si="18"/>
        <v>-3.2999999999999972</v>
      </c>
      <c r="O53" s="15">
        <v>46.107273635537901</v>
      </c>
      <c r="P53" s="114">
        <f t="shared" si="3"/>
        <v>0.5</v>
      </c>
      <c r="Q53" s="110">
        <v>36.016950000000001</v>
      </c>
      <c r="R53" s="111">
        <f t="shared" si="19"/>
        <v>-13.100000000000001</v>
      </c>
      <c r="S53" s="105">
        <v>38.619493062103601</v>
      </c>
      <c r="T53" s="105">
        <f t="shared" si="4"/>
        <v>-2</v>
      </c>
      <c r="U53" s="112">
        <f t="shared" si="20"/>
        <v>-13.699999999999996</v>
      </c>
      <c r="V53" s="15">
        <v>39.908415985984497</v>
      </c>
      <c r="W53" s="114">
        <f t="shared" si="5"/>
        <v>0.5</v>
      </c>
      <c r="X53" s="110">
        <v>37.5</v>
      </c>
      <c r="Y53" s="111">
        <f t="shared" si="21"/>
        <v>-11.799999999999997</v>
      </c>
      <c r="Z53" s="105">
        <v>39.777598423172499</v>
      </c>
      <c r="AA53" s="105">
        <f t="shared" si="6"/>
        <v>-2.5</v>
      </c>
      <c r="AB53" s="112">
        <f t="shared" si="22"/>
        <v>-12.600000000000001</v>
      </c>
      <c r="AC53" s="15">
        <v>40.437289023697403</v>
      </c>
      <c r="AD53" s="114">
        <f t="shared" si="7"/>
        <v>0.19999999999999574</v>
      </c>
      <c r="AE53" s="110">
        <v>40.466099999999997</v>
      </c>
      <c r="AF53" s="111">
        <f t="shared" si="8"/>
        <v>0.39999999999999858</v>
      </c>
      <c r="AG53" s="105">
        <v>42.112874395920201</v>
      </c>
      <c r="AH53" s="105">
        <f t="shared" si="9"/>
        <v>0.70000000000000284</v>
      </c>
      <c r="AI53" s="112">
        <f t="shared" si="23"/>
        <v>-6.1999999999999957</v>
      </c>
      <c r="AJ53" s="15">
        <v>42.034809223219902</v>
      </c>
      <c r="AK53" s="114">
        <f t="shared" si="10"/>
        <v>-0.39999999999999858</v>
      </c>
      <c r="AL53" s="110">
        <v>46.398310000000002</v>
      </c>
      <c r="AM53" s="111">
        <f t="shared" si="24"/>
        <v>-4.5</v>
      </c>
      <c r="AN53" s="105">
        <v>46.808839666475102</v>
      </c>
      <c r="AO53" s="105">
        <f t="shared" si="11"/>
        <v>-0.5</v>
      </c>
      <c r="AP53" s="112">
        <f t="shared" si="25"/>
        <v>-4.4000000000000057</v>
      </c>
      <c r="AQ53" s="15">
        <v>47.274333422828299</v>
      </c>
      <c r="AR53" s="114">
        <f t="shared" si="12"/>
        <v>0</v>
      </c>
      <c r="AS53" s="110">
        <v>47.669490000000003</v>
      </c>
      <c r="AT53" s="111">
        <f t="shared" si="26"/>
        <v>-1.1999999999999957</v>
      </c>
      <c r="AU53" s="105">
        <v>47.668999999999997</v>
      </c>
      <c r="AV53" s="105">
        <f t="shared" si="13"/>
        <v>1.2000000000000028</v>
      </c>
      <c r="AW53" s="112">
        <f t="shared" si="27"/>
        <v>-1.1999999999999957</v>
      </c>
      <c r="AX53" s="15">
        <v>47.086209464453297</v>
      </c>
      <c r="AY53" s="114">
        <f t="shared" si="14"/>
        <v>-0.19999999999999574</v>
      </c>
    </row>
    <row r="54" spans="1:51">
      <c r="B54" s="59" t="s">
        <v>5</v>
      </c>
      <c r="C54" s="110">
        <v>42.079650000000001</v>
      </c>
      <c r="D54" s="111">
        <f t="shared" si="15"/>
        <v>-6.8999999999999986</v>
      </c>
      <c r="E54" s="105">
        <v>43.124859674657102</v>
      </c>
      <c r="F54" s="105">
        <f t="shared" si="0"/>
        <v>-0.29999999999999716</v>
      </c>
      <c r="G54" s="112">
        <f t="shared" si="16"/>
        <v>-7.2999999999999972</v>
      </c>
      <c r="H54" s="108">
        <v>43.585892576065199</v>
      </c>
      <c r="I54" s="113">
        <f t="shared" si="1"/>
        <v>0.30000000000000426</v>
      </c>
      <c r="J54" s="110">
        <v>45.506860000000003</v>
      </c>
      <c r="K54" s="111">
        <f t="shared" si="17"/>
        <v>-4.5</v>
      </c>
      <c r="L54" s="105">
        <v>46.436430085025997</v>
      </c>
      <c r="M54" s="105">
        <f t="shared" si="2"/>
        <v>-0.70000000000000284</v>
      </c>
      <c r="N54" s="112">
        <f t="shared" si="18"/>
        <v>-4.8999999999999986</v>
      </c>
      <c r="O54" s="15">
        <v>46.559373286925897</v>
      </c>
      <c r="P54" s="114">
        <f t="shared" si="3"/>
        <v>0.5</v>
      </c>
      <c r="Q54" s="110">
        <v>38.495579999999997</v>
      </c>
      <c r="R54" s="111">
        <f t="shared" si="19"/>
        <v>-8.5</v>
      </c>
      <c r="S54" s="105">
        <v>40.832184661478202</v>
      </c>
      <c r="T54" s="105">
        <f t="shared" si="4"/>
        <v>2.1999999999999957</v>
      </c>
      <c r="U54" s="112">
        <f t="shared" si="20"/>
        <v>-10</v>
      </c>
      <c r="V54" s="15">
        <v>40.634448353069097</v>
      </c>
      <c r="W54" s="114">
        <f t="shared" si="5"/>
        <v>0.70000000000000284</v>
      </c>
      <c r="X54" s="110">
        <v>38.938049999999997</v>
      </c>
      <c r="Y54" s="111">
        <f t="shared" si="21"/>
        <v>-8.8999999999999986</v>
      </c>
      <c r="Z54" s="105">
        <v>40.628741665885997</v>
      </c>
      <c r="AA54" s="105">
        <f t="shared" si="6"/>
        <v>0.80000000000000426</v>
      </c>
      <c r="AB54" s="112">
        <f t="shared" si="22"/>
        <v>-9.6000000000000014</v>
      </c>
      <c r="AC54" s="15">
        <v>40.8510121020567</v>
      </c>
      <c r="AD54" s="114">
        <f t="shared" si="7"/>
        <v>0.5</v>
      </c>
      <c r="AE54" s="110">
        <v>42.256639999999997</v>
      </c>
      <c r="AF54" s="111">
        <f t="shared" si="8"/>
        <v>1.7999999999999972</v>
      </c>
      <c r="AG54" s="105">
        <v>42.735753269081599</v>
      </c>
      <c r="AH54" s="105">
        <f t="shared" si="9"/>
        <v>0.60000000000000142</v>
      </c>
      <c r="AI54" s="112">
        <f t="shared" si="23"/>
        <v>-4.6999999999999957</v>
      </c>
      <c r="AJ54" s="15">
        <v>42.011530864482701</v>
      </c>
      <c r="AK54" s="114">
        <f t="shared" si="10"/>
        <v>0</v>
      </c>
      <c r="AL54" s="110">
        <v>45.35398</v>
      </c>
      <c r="AM54" s="111">
        <f t="shared" si="24"/>
        <v>-6.3999999999999986</v>
      </c>
      <c r="AN54" s="105">
        <v>45.651737310094902</v>
      </c>
      <c r="AO54" s="105">
        <f t="shared" si="11"/>
        <v>-1.0999999999999943</v>
      </c>
      <c r="AP54" s="112">
        <f t="shared" si="25"/>
        <v>-6.2999999999999972</v>
      </c>
      <c r="AQ54" s="15">
        <v>47.331646296208802</v>
      </c>
      <c r="AR54" s="114">
        <f t="shared" si="12"/>
        <v>0</v>
      </c>
      <c r="AS54" s="110">
        <v>45.35398</v>
      </c>
      <c r="AT54" s="111">
        <f t="shared" si="26"/>
        <v>-6.6000000000000014</v>
      </c>
      <c r="AU54" s="105">
        <v>45.353999999999999</v>
      </c>
      <c r="AV54" s="105">
        <f t="shared" si="13"/>
        <v>-2.3000000000000043</v>
      </c>
      <c r="AW54" s="112">
        <f t="shared" si="27"/>
        <v>-6.6000000000000014</v>
      </c>
      <c r="AX54" s="15">
        <v>46.971459448579203</v>
      </c>
      <c r="AY54" s="114">
        <f t="shared" si="14"/>
        <v>-0.10000000000000142</v>
      </c>
    </row>
    <row r="55" spans="1:51">
      <c r="B55" s="59" t="s">
        <v>6</v>
      </c>
      <c r="C55" s="110">
        <v>44.5</v>
      </c>
      <c r="D55" s="111">
        <f t="shared" si="15"/>
        <v>-5.7999999999999972</v>
      </c>
      <c r="E55" s="105">
        <v>43.912626061582998</v>
      </c>
      <c r="F55" s="105">
        <f t="shared" si="0"/>
        <v>0.79999999999999716</v>
      </c>
      <c r="G55" s="112">
        <f t="shared" si="16"/>
        <v>-6.5</v>
      </c>
      <c r="H55" s="108">
        <v>44.115269643812702</v>
      </c>
      <c r="I55" s="113">
        <f t="shared" si="1"/>
        <v>0.5</v>
      </c>
      <c r="J55" s="110">
        <v>48.389099999999999</v>
      </c>
      <c r="K55" s="111">
        <f t="shared" si="17"/>
        <v>-0.39999999999999858</v>
      </c>
      <c r="L55" s="105">
        <v>47.073440620520003</v>
      </c>
      <c r="M55" s="105">
        <f t="shared" si="2"/>
        <v>0.70000000000000284</v>
      </c>
      <c r="N55" s="112">
        <f t="shared" si="18"/>
        <v>-1.1999999999999957</v>
      </c>
      <c r="O55" s="15">
        <v>47.025871928204303</v>
      </c>
      <c r="P55" s="114">
        <f t="shared" si="3"/>
        <v>0.39999999999999858</v>
      </c>
      <c r="Q55" s="110">
        <v>44.772730000000003</v>
      </c>
      <c r="R55" s="111">
        <f t="shared" si="19"/>
        <v>-2.3000000000000043</v>
      </c>
      <c r="S55" s="105">
        <v>42.397095838737002</v>
      </c>
      <c r="T55" s="105">
        <f t="shared" si="4"/>
        <v>1.6000000000000014</v>
      </c>
      <c r="U55" s="112">
        <f t="shared" si="20"/>
        <v>-4</v>
      </c>
      <c r="V55" s="15">
        <v>41.641552047773303</v>
      </c>
      <c r="W55" s="114">
        <f t="shared" si="5"/>
        <v>1</v>
      </c>
      <c r="X55" s="110">
        <v>43.409089999999999</v>
      </c>
      <c r="Y55" s="111">
        <f t="shared" si="21"/>
        <v>-3.8999999999999986</v>
      </c>
      <c r="Z55" s="105">
        <v>41.750763640952997</v>
      </c>
      <c r="AA55" s="105">
        <f t="shared" si="6"/>
        <v>1.1999999999999957</v>
      </c>
      <c r="AB55" s="112">
        <f t="shared" si="22"/>
        <v>-5.4000000000000057</v>
      </c>
      <c r="AC55" s="15">
        <v>41.687156873632397</v>
      </c>
      <c r="AD55" s="114">
        <f t="shared" si="7"/>
        <v>0.80000000000000426</v>
      </c>
      <c r="AE55" s="110">
        <v>41.818179999999998</v>
      </c>
      <c r="AF55" s="111">
        <f t="shared" si="8"/>
        <v>-0.5</v>
      </c>
      <c r="AG55" s="105">
        <v>41.839997143228103</v>
      </c>
      <c r="AH55" s="105">
        <f t="shared" si="9"/>
        <v>-0.90000000000000568</v>
      </c>
      <c r="AI55" s="112">
        <f t="shared" si="23"/>
        <v>-6.2000000000000028</v>
      </c>
      <c r="AJ55" s="15">
        <v>42.364821966982497</v>
      </c>
      <c r="AK55" s="114">
        <f t="shared" si="10"/>
        <v>0.39999999999999858</v>
      </c>
      <c r="AL55" s="110">
        <v>46.818179999999998</v>
      </c>
      <c r="AM55" s="111">
        <f t="shared" si="24"/>
        <v>-9</v>
      </c>
      <c r="AN55" s="105">
        <v>47.1835582777721</v>
      </c>
      <c r="AO55" s="105">
        <f t="shared" si="11"/>
        <v>1.5</v>
      </c>
      <c r="AP55" s="112">
        <f t="shared" si="25"/>
        <v>-9.0999999999999943</v>
      </c>
      <c r="AQ55" s="15">
        <v>47.483528769745199</v>
      </c>
      <c r="AR55" s="114">
        <f t="shared" si="12"/>
        <v>0.20000000000000284</v>
      </c>
      <c r="AS55" s="110">
        <v>45.681820000000002</v>
      </c>
      <c r="AT55" s="111">
        <f t="shared" si="26"/>
        <v>-7</v>
      </c>
      <c r="AU55" s="105">
        <v>45.682000000000002</v>
      </c>
      <c r="AV55" s="105">
        <f t="shared" si="13"/>
        <v>0.30000000000000426</v>
      </c>
      <c r="AW55" s="112">
        <f t="shared" si="27"/>
        <v>-7</v>
      </c>
      <c r="AX55" s="15">
        <v>46.931713162702799</v>
      </c>
      <c r="AY55" s="114">
        <f t="shared" si="14"/>
        <v>-0.10000000000000142</v>
      </c>
    </row>
    <row r="56" spans="1:51">
      <c r="B56" s="59" t="s">
        <v>7</v>
      </c>
      <c r="C56" s="110">
        <v>46.150440000000003</v>
      </c>
      <c r="D56" s="111">
        <f t="shared" si="15"/>
        <v>-7.8999999999999986</v>
      </c>
      <c r="E56" s="105">
        <v>45.145625562726401</v>
      </c>
      <c r="F56" s="105">
        <f t="shared" si="0"/>
        <v>1.2000000000000028</v>
      </c>
      <c r="G56" s="112">
        <f t="shared" si="16"/>
        <v>-6.8999999999999986</v>
      </c>
      <c r="H56" s="108">
        <v>44.948942745027999</v>
      </c>
      <c r="I56" s="113">
        <f t="shared" si="1"/>
        <v>0.79999999999999716</v>
      </c>
      <c r="J56" s="110">
        <v>47.148870000000002</v>
      </c>
      <c r="K56" s="111">
        <f t="shared" si="17"/>
        <v>-7.1000000000000014</v>
      </c>
      <c r="L56" s="105">
        <v>47.112403706582498</v>
      </c>
      <c r="M56" s="105">
        <f t="shared" si="2"/>
        <v>0</v>
      </c>
      <c r="N56" s="112">
        <f t="shared" si="18"/>
        <v>-5.8999999999999986</v>
      </c>
      <c r="O56" s="15">
        <v>47.577481353430201</v>
      </c>
      <c r="P56" s="114">
        <f t="shared" si="3"/>
        <v>0.60000000000000142</v>
      </c>
      <c r="Q56" s="110">
        <v>44.911499999999997</v>
      </c>
      <c r="R56" s="111">
        <f t="shared" si="19"/>
        <v>-13.700000000000003</v>
      </c>
      <c r="S56" s="105">
        <v>43.3380421691731</v>
      </c>
      <c r="T56" s="105">
        <f t="shared" si="4"/>
        <v>0.89999999999999858</v>
      </c>
      <c r="U56" s="112">
        <f t="shared" si="20"/>
        <v>-11</v>
      </c>
      <c r="V56" s="15">
        <v>42.986939783747999</v>
      </c>
      <c r="W56" s="114">
        <f t="shared" si="5"/>
        <v>1.3999999999999986</v>
      </c>
      <c r="X56" s="110">
        <v>44.247790000000002</v>
      </c>
      <c r="Y56" s="111">
        <f t="shared" si="21"/>
        <v>-13.799999999999997</v>
      </c>
      <c r="Z56" s="105">
        <v>43.374639453354597</v>
      </c>
      <c r="AA56" s="105">
        <f t="shared" si="6"/>
        <v>1.6000000000000014</v>
      </c>
      <c r="AB56" s="112">
        <f t="shared" si="22"/>
        <v>-11.700000000000003</v>
      </c>
      <c r="AC56" s="15">
        <v>43.125459142551399</v>
      </c>
      <c r="AD56" s="114">
        <f t="shared" si="7"/>
        <v>1.3999999999999986</v>
      </c>
      <c r="AE56" s="110">
        <v>43.805309999999999</v>
      </c>
      <c r="AF56" s="111">
        <f t="shared" si="8"/>
        <v>2</v>
      </c>
      <c r="AG56" s="105">
        <v>42.911562338825298</v>
      </c>
      <c r="AH56" s="105">
        <f t="shared" si="9"/>
        <v>1.1000000000000014</v>
      </c>
      <c r="AI56" s="112">
        <f t="shared" si="23"/>
        <v>-6</v>
      </c>
      <c r="AJ56" s="15">
        <v>43.132195144534101</v>
      </c>
      <c r="AK56" s="114">
        <f t="shared" si="10"/>
        <v>0.70000000000000284</v>
      </c>
      <c r="AL56" s="110">
        <v>48.230089999999997</v>
      </c>
      <c r="AM56" s="111">
        <f t="shared" si="24"/>
        <v>-5.1999999999999957</v>
      </c>
      <c r="AN56" s="105">
        <v>47.9214424403579</v>
      </c>
      <c r="AO56" s="105">
        <f t="shared" si="11"/>
        <v>0.69999999999999574</v>
      </c>
      <c r="AP56" s="112">
        <f t="shared" si="25"/>
        <v>-5.2000000000000028</v>
      </c>
      <c r="AQ56" s="15">
        <v>47.710070946809701</v>
      </c>
      <c r="AR56" s="114">
        <f t="shared" si="12"/>
        <v>0.20000000000000284</v>
      </c>
      <c r="AS56" s="110">
        <v>49.557519999999997</v>
      </c>
      <c r="AT56" s="111">
        <f t="shared" si="26"/>
        <v>-1.1999999999999957</v>
      </c>
      <c r="AU56" s="105">
        <v>49.558</v>
      </c>
      <c r="AV56" s="105">
        <f t="shared" si="13"/>
        <v>3.8999999999999986</v>
      </c>
      <c r="AW56" s="112">
        <f t="shared" si="27"/>
        <v>-1.1999999999999957</v>
      </c>
      <c r="AX56" s="15">
        <v>46.974766685683001</v>
      </c>
      <c r="AY56" s="114">
        <f t="shared" si="14"/>
        <v>0.10000000000000142</v>
      </c>
    </row>
    <row r="57" spans="1:51">
      <c r="B57" s="59" t="s">
        <v>6</v>
      </c>
      <c r="C57" s="110">
        <v>46.62791</v>
      </c>
      <c r="D57" s="111">
        <f t="shared" si="15"/>
        <v>-6.6000000000000014</v>
      </c>
      <c r="E57" s="105">
        <v>45.914713968786401</v>
      </c>
      <c r="F57" s="105">
        <f t="shared" si="0"/>
        <v>0.79999999999999716</v>
      </c>
      <c r="G57" s="112">
        <f t="shared" si="16"/>
        <v>-6.5</v>
      </c>
      <c r="H57" s="108">
        <v>46.099195643457499</v>
      </c>
      <c r="I57" s="113">
        <f t="shared" si="1"/>
        <v>1.2000000000000028</v>
      </c>
      <c r="J57" s="110">
        <v>48.402180000000001</v>
      </c>
      <c r="K57" s="111">
        <f t="shared" si="17"/>
        <v>-2.8000000000000043</v>
      </c>
      <c r="L57" s="105">
        <v>48.034410212120299</v>
      </c>
      <c r="M57" s="105">
        <f t="shared" si="2"/>
        <v>0.89999999999999858</v>
      </c>
      <c r="N57" s="112">
        <f t="shared" si="18"/>
        <v>-2.7000000000000028</v>
      </c>
      <c r="O57" s="15">
        <v>48.311333879209002</v>
      </c>
      <c r="P57" s="114">
        <f t="shared" si="3"/>
        <v>0.69999999999999574</v>
      </c>
      <c r="Q57" s="110">
        <v>43.604649999999999</v>
      </c>
      <c r="R57" s="111">
        <f t="shared" si="19"/>
        <v>-8.6000000000000014</v>
      </c>
      <c r="S57" s="105">
        <v>43.726743995840401</v>
      </c>
      <c r="T57" s="105">
        <f t="shared" si="4"/>
        <v>0.40000000000000568</v>
      </c>
      <c r="U57" s="112">
        <f t="shared" si="20"/>
        <v>-8.3999999999999986</v>
      </c>
      <c r="V57" s="15">
        <v>44.818904150516502</v>
      </c>
      <c r="W57" s="114">
        <f t="shared" si="5"/>
        <v>1.7999999999999972</v>
      </c>
      <c r="X57" s="110">
        <v>43.798450000000003</v>
      </c>
      <c r="Y57" s="111">
        <f t="shared" si="21"/>
        <v>-9.9000000000000057</v>
      </c>
      <c r="Z57" s="105">
        <v>43.482338659595001</v>
      </c>
      <c r="AA57" s="105">
        <f t="shared" si="6"/>
        <v>0.10000000000000142</v>
      </c>
      <c r="AB57" s="112">
        <f t="shared" si="22"/>
        <v>-9.3999999999999986</v>
      </c>
      <c r="AC57" s="15">
        <v>45.259551441430801</v>
      </c>
      <c r="AD57" s="114">
        <f t="shared" si="7"/>
        <v>2.1999999999999957</v>
      </c>
      <c r="AE57" s="110">
        <v>44.961239999999997</v>
      </c>
      <c r="AF57" s="111">
        <f t="shared" si="8"/>
        <v>1.2000000000000028</v>
      </c>
      <c r="AG57" s="105">
        <v>44.445812420339898</v>
      </c>
      <c r="AH57" s="105">
        <f t="shared" si="9"/>
        <v>1.5</v>
      </c>
      <c r="AI57" s="112">
        <f t="shared" si="23"/>
        <v>-6.1000000000000014</v>
      </c>
      <c r="AJ57" s="15">
        <v>44.246692452868899</v>
      </c>
      <c r="AK57" s="114">
        <f t="shared" si="10"/>
        <v>1.1000000000000014</v>
      </c>
      <c r="AL57" s="110">
        <v>49.612400000000001</v>
      </c>
      <c r="AM57" s="111">
        <f t="shared" si="24"/>
        <v>-4.6999999999999957</v>
      </c>
      <c r="AN57" s="105">
        <v>48.5652987026454</v>
      </c>
      <c r="AO57" s="105">
        <f t="shared" si="11"/>
        <v>0.70000000000000284</v>
      </c>
      <c r="AP57" s="112">
        <f t="shared" si="25"/>
        <v>-4.6000000000000014</v>
      </c>
      <c r="AQ57" s="15">
        <v>47.982612886765899</v>
      </c>
      <c r="AR57" s="114">
        <f t="shared" si="12"/>
        <v>0.29999999999999716</v>
      </c>
      <c r="AS57" s="110">
        <v>51.162790000000001</v>
      </c>
      <c r="AT57" s="111">
        <f t="shared" si="26"/>
        <v>-3.2999999999999972</v>
      </c>
      <c r="AU57" s="105">
        <v>51.162999999999997</v>
      </c>
      <c r="AV57" s="105">
        <f t="shared" si="13"/>
        <v>1.6000000000000014</v>
      </c>
      <c r="AW57" s="112">
        <f t="shared" si="27"/>
        <v>-3.2999999999999972</v>
      </c>
      <c r="AX57" s="15">
        <v>47.103326840800499</v>
      </c>
      <c r="AY57" s="114">
        <f t="shared" si="14"/>
        <v>0.10000000000000142</v>
      </c>
    </row>
    <row r="58" spans="1:51">
      <c r="B58" s="59" t="s">
        <v>8</v>
      </c>
      <c r="C58" s="110">
        <v>47.218049999999998</v>
      </c>
      <c r="D58" s="111">
        <f t="shared" si="15"/>
        <v>-4.1999999999999957</v>
      </c>
      <c r="E58" s="105">
        <v>46.894848341726302</v>
      </c>
      <c r="F58" s="105">
        <f t="shared" si="0"/>
        <v>1</v>
      </c>
      <c r="G58" s="112">
        <f t="shared" si="16"/>
        <v>-4.3000000000000043</v>
      </c>
      <c r="H58" s="108">
        <v>47.503147179941898</v>
      </c>
      <c r="I58" s="113">
        <f t="shared" si="1"/>
        <v>1.3999999999999986</v>
      </c>
      <c r="J58" s="110">
        <v>50.380009999999999</v>
      </c>
      <c r="K58" s="111">
        <f t="shared" si="17"/>
        <v>-2.1000000000000014</v>
      </c>
      <c r="L58" s="105">
        <v>49.014923939081399</v>
      </c>
      <c r="M58" s="105">
        <f t="shared" si="2"/>
        <v>1</v>
      </c>
      <c r="N58" s="112">
        <f t="shared" si="18"/>
        <v>-2.1000000000000014</v>
      </c>
      <c r="O58" s="15">
        <v>49.251857104042202</v>
      </c>
      <c r="P58" s="114">
        <f t="shared" si="3"/>
        <v>1</v>
      </c>
      <c r="Q58" s="110">
        <v>47.74436</v>
      </c>
      <c r="R58" s="111">
        <f t="shared" si="19"/>
        <v>-7</v>
      </c>
      <c r="S58" s="105">
        <v>45.829590203418398</v>
      </c>
      <c r="T58" s="105">
        <f t="shared" si="4"/>
        <v>2.0999999999999943</v>
      </c>
      <c r="U58" s="112">
        <f t="shared" si="20"/>
        <v>-7.1000000000000014</v>
      </c>
      <c r="V58" s="15">
        <v>47.041364448649801</v>
      </c>
      <c r="W58" s="114">
        <f t="shared" si="5"/>
        <v>2.2000000000000028</v>
      </c>
      <c r="X58" s="110">
        <v>49.06015</v>
      </c>
      <c r="Y58" s="111">
        <f t="shared" si="21"/>
        <v>-4.5</v>
      </c>
      <c r="Z58" s="105">
        <v>47.3793332655152</v>
      </c>
      <c r="AA58" s="105">
        <f t="shared" si="6"/>
        <v>3.8999999999999986</v>
      </c>
      <c r="AB58" s="112">
        <f t="shared" si="22"/>
        <v>-4.8000000000000043</v>
      </c>
      <c r="AC58" s="15">
        <v>47.8820058314829</v>
      </c>
      <c r="AD58" s="114">
        <f t="shared" si="7"/>
        <v>2.6000000000000014</v>
      </c>
      <c r="AE58" s="110">
        <v>44.924810000000001</v>
      </c>
      <c r="AF58" s="111">
        <f t="shared" si="8"/>
        <v>-0.10000000000000142</v>
      </c>
      <c r="AG58" s="105">
        <v>45.017715782639598</v>
      </c>
      <c r="AH58" s="105">
        <f t="shared" si="9"/>
        <v>0.60000000000000142</v>
      </c>
      <c r="AI58" s="112">
        <f t="shared" si="23"/>
        <v>-2.6000000000000014</v>
      </c>
      <c r="AJ58" s="15">
        <v>45.5869859102609</v>
      </c>
      <c r="AK58" s="114">
        <f t="shared" si="10"/>
        <v>1.3999999999999986</v>
      </c>
      <c r="AL58" s="110">
        <v>47.74436</v>
      </c>
      <c r="AM58" s="111">
        <f t="shared" si="24"/>
        <v>-0.89999999999999858</v>
      </c>
      <c r="AN58" s="105">
        <v>49.203986022888401</v>
      </c>
      <c r="AO58" s="105">
        <f t="shared" si="11"/>
        <v>0.60000000000000142</v>
      </c>
      <c r="AP58" s="112">
        <f t="shared" si="25"/>
        <v>-1</v>
      </c>
      <c r="AQ58" s="15">
        <v>48.277276652100603</v>
      </c>
      <c r="AR58" s="114">
        <f t="shared" si="12"/>
        <v>0.29999999999999716</v>
      </c>
      <c r="AS58" s="110">
        <v>46.616540000000001</v>
      </c>
      <c r="AT58" s="111">
        <f t="shared" si="26"/>
        <v>-5.8999999999999986</v>
      </c>
      <c r="AU58" s="105">
        <v>46.616999999999997</v>
      </c>
      <c r="AV58" s="105">
        <f t="shared" si="13"/>
        <v>-4.6000000000000014</v>
      </c>
      <c r="AW58" s="112">
        <f t="shared" si="27"/>
        <v>-5.8999999999999986</v>
      </c>
      <c r="AX58" s="15">
        <v>47.299818387913398</v>
      </c>
      <c r="AY58" s="114">
        <f t="shared" si="14"/>
        <v>0.19999999999999574</v>
      </c>
    </row>
    <row r="59" spans="1:51">
      <c r="B59" s="59" t="s">
        <v>8</v>
      </c>
      <c r="C59" s="110">
        <v>49.609929999999999</v>
      </c>
      <c r="D59" s="111">
        <f t="shared" si="15"/>
        <v>0.39999999999999858</v>
      </c>
      <c r="E59" s="105">
        <v>49.537078615003502</v>
      </c>
      <c r="F59" s="105">
        <f t="shared" si="0"/>
        <v>2.6000000000000014</v>
      </c>
      <c r="G59" s="112">
        <f t="shared" si="16"/>
        <v>0.5</v>
      </c>
      <c r="H59" s="108">
        <v>48.995416928275297</v>
      </c>
      <c r="I59" s="113">
        <f t="shared" si="1"/>
        <v>1.5</v>
      </c>
      <c r="J59" s="110">
        <v>51.023409999999998</v>
      </c>
      <c r="K59" s="111">
        <f t="shared" si="17"/>
        <v>0.29999999999999716</v>
      </c>
      <c r="L59" s="105">
        <v>50.7014580805469</v>
      </c>
      <c r="M59" s="105">
        <f t="shared" si="2"/>
        <v>1.7000000000000028</v>
      </c>
      <c r="N59" s="112">
        <f t="shared" si="18"/>
        <v>0.40000000000000568</v>
      </c>
      <c r="O59" s="15">
        <v>50.349461456642302</v>
      </c>
      <c r="P59" s="114">
        <f t="shared" si="3"/>
        <v>1</v>
      </c>
      <c r="Q59" s="110">
        <v>54.255319999999998</v>
      </c>
      <c r="R59" s="111">
        <f t="shared" si="19"/>
        <v>5.8999999999999986</v>
      </c>
      <c r="S59" s="105">
        <v>55.113752700250799</v>
      </c>
      <c r="T59" s="105">
        <f t="shared" si="4"/>
        <v>9.3000000000000043</v>
      </c>
      <c r="U59" s="112">
        <f t="shared" si="20"/>
        <v>5.8999999999999986</v>
      </c>
      <c r="V59" s="15">
        <v>49.420286899944699</v>
      </c>
      <c r="W59" s="114">
        <f t="shared" si="5"/>
        <v>2.3999999999999986</v>
      </c>
      <c r="X59" s="110">
        <v>51.773049999999998</v>
      </c>
      <c r="Y59" s="111">
        <f t="shared" si="21"/>
        <v>3.1999999999999957</v>
      </c>
      <c r="Z59" s="105">
        <v>51.8486764828899</v>
      </c>
      <c r="AA59" s="105">
        <f t="shared" si="6"/>
        <v>4.3999999999999986</v>
      </c>
      <c r="AB59" s="112">
        <f t="shared" si="22"/>
        <v>3.3999999999999986</v>
      </c>
      <c r="AC59" s="15">
        <v>50.622860178096097</v>
      </c>
      <c r="AD59" s="114">
        <f t="shared" si="7"/>
        <v>2.7000000000000028</v>
      </c>
      <c r="AE59" s="110">
        <v>46.985819999999997</v>
      </c>
      <c r="AF59" s="111">
        <f t="shared" si="8"/>
        <v>2.1000000000000014</v>
      </c>
      <c r="AG59" s="105">
        <v>47.047723557020902</v>
      </c>
      <c r="AH59" s="105">
        <f t="shared" si="9"/>
        <v>2</v>
      </c>
      <c r="AI59" s="112">
        <f t="shared" si="23"/>
        <v>-0.29999999999999716</v>
      </c>
      <c r="AJ59" s="15">
        <v>47.0386680345268</v>
      </c>
      <c r="AK59" s="114">
        <f t="shared" si="10"/>
        <v>1.3999999999999986</v>
      </c>
      <c r="AL59" s="110">
        <v>48.404260000000001</v>
      </c>
      <c r="AM59" s="111">
        <f t="shared" si="24"/>
        <v>0</v>
      </c>
      <c r="AN59" s="105">
        <v>48.546233554246697</v>
      </c>
      <c r="AO59" s="105">
        <f t="shared" si="11"/>
        <v>-0.70000000000000284</v>
      </c>
      <c r="AP59" s="112">
        <f t="shared" si="25"/>
        <v>0.20000000000000284</v>
      </c>
      <c r="AQ59" s="15">
        <v>48.575991831515303</v>
      </c>
      <c r="AR59" s="114">
        <f t="shared" si="12"/>
        <v>0.30000000000000426</v>
      </c>
      <c r="AS59" s="110">
        <v>46.631210000000003</v>
      </c>
      <c r="AT59" s="111">
        <f t="shared" si="26"/>
        <v>-6.3999999999999986</v>
      </c>
      <c r="AU59" s="105">
        <v>46.631</v>
      </c>
      <c r="AV59" s="105">
        <f t="shared" si="13"/>
        <v>0</v>
      </c>
      <c r="AW59" s="112">
        <f t="shared" si="27"/>
        <v>-6.3999999999999986</v>
      </c>
      <c r="AX59" s="15">
        <v>47.569458592292598</v>
      </c>
      <c r="AY59" s="114">
        <f t="shared" si="14"/>
        <v>0.30000000000000426</v>
      </c>
    </row>
    <row r="60" spans="1:51">
      <c r="B60" s="59" t="s">
        <v>7</v>
      </c>
      <c r="C60" s="110">
        <v>50.608110000000003</v>
      </c>
      <c r="D60" s="111">
        <f t="shared" si="15"/>
        <v>1</v>
      </c>
      <c r="E60" s="105">
        <v>50.476362574933297</v>
      </c>
      <c r="F60" s="105">
        <f t="shared" si="0"/>
        <v>1</v>
      </c>
      <c r="G60" s="112">
        <f t="shared" si="16"/>
        <v>1.1000000000000014</v>
      </c>
      <c r="H60" s="108">
        <v>50.404448596041398</v>
      </c>
      <c r="I60" s="113">
        <f t="shared" si="1"/>
        <v>1.3999999999999986</v>
      </c>
      <c r="J60" s="110">
        <v>51.370759999999997</v>
      </c>
      <c r="K60" s="111">
        <f t="shared" si="17"/>
        <v>2.2999999999999972</v>
      </c>
      <c r="L60" s="105">
        <v>51.599506908811598</v>
      </c>
      <c r="M60" s="105">
        <f t="shared" si="2"/>
        <v>0.89999999999999858</v>
      </c>
      <c r="N60" s="112">
        <f t="shared" si="18"/>
        <v>2.3000000000000043</v>
      </c>
      <c r="O60" s="15">
        <v>51.4191047777257</v>
      </c>
      <c r="P60" s="114">
        <f t="shared" si="3"/>
        <v>1.1000000000000014</v>
      </c>
      <c r="Q60" s="110">
        <v>52.7027</v>
      </c>
      <c r="R60" s="111">
        <f t="shared" si="19"/>
        <v>2.9000000000000057</v>
      </c>
      <c r="S60" s="105">
        <v>52.873047392194202</v>
      </c>
      <c r="T60" s="105">
        <f t="shared" si="4"/>
        <v>-2.2000000000000028</v>
      </c>
      <c r="U60" s="112">
        <f t="shared" si="20"/>
        <v>3.1999999999999957</v>
      </c>
      <c r="V60" s="15">
        <v>51.704348350204498</v>
      </c>
      <c r="W60" s="114">
        <f t="shared" si="5"/>
        <v>2.3000000000000043</v>
      </c>
      <c r="X60" s="110">
        <v>53.88514</v>
      </c>
      <c r="Y60" s="111">
        <f t="shared" si="21"/>
        <v>3.8999999999999986</v>
      </c>
      <c r="Z60" s="105">
        <v>53.456258649164297</v>
      </c>
      <c r="AA60" s="105">
        <f t="shared" si="6"/>
        <v>1.7000000000000028</v>
      </c>
      <c r="AB60" s="112">
        <f t="shared" si="22"/>
        <v>4.1000000000000014</v>
      </c>
      <c r="AC60" s="15">
        <v>53.090183772622403</v>
      </c>
      <c r="AD60" s="114">
        <f t="shared" si="7"/>
        <v>2.5</v>
      </c>
      <c r="AE60" s="110">
        <v>49.32432</v>
      </c>
      <c r="AF60" s="111">
        <f t="shared" si="8"/>
        <v>2.2999999999999972</v>
      </c>
      <c r="AG60" s="105">
        <v>48.847055394990498</v>
      </c>
      <c r="AH60" s="105">
        <f t="shared" si="9"/>
        <v>1.7999999999999972</v>
      </c>
      <c r="AI60" s="112">
        <f t="shared" si="23"/>
        <v>3.1999999999999957</v>
      </c>
      <c r="AJ60" s="15">
        <v>48.436494713938004</v>
      </c>
      <c r="AK60" s="114">
        <f t="shared" si="10"/>
        <v>1.3999999999999986</v>
      </c>
      <c r="AL60" s="110">
        <v>48.648650000000004</v>
      </c>
      <c r="AM60" s="111">
        <f t="shared" si="24"/>
        <v>-2.7999999999999972</v>
      </c>
      <c r="AN60" s="105">
        <v>48.423551901158604</v>
      </c>
      <c r="AO60" s="105">
        <f t="shared" si="11"/>
        <v>-0.10000000000000142</v>
      </c>
      <c r="AP60" s="112">
        <f t="shared" si="25"/>
        <v>-2.8000000000000043</v>
      </c>
      <c r="AQ60" s="15">
        <v>48.853079024251798</v>
      </c>
      <c r="AR60" s="114">
        <f t="shared" si="12"/>
        <v>0.29999999999999716</v>
      </c>
      <c r="AS60" s="110">
        <v>48.479730000000004</v>
      </c>
      <c r="AT60" s="111">
        <f t="shared" si="26"/>
        <v>-2.2999999999999972</v>
      </c>
      <c r="AU60" s="105">
        <v>48.48</v>
      </c>
      <c r="AV60" s="105">
        <f t="shared" si="13"/>
        <v>1.8999999999999986</v>
      </c>
      <c r="AW60" s="112">
        <f t="shared" si="27"/>
        <v>-2.2999999999999972</v>
      </c>
      <c r="AX60" s="15">
        <v>47.897978511679099</v>
      </c>
      <c r="AY60" s="114">
        <f t="shared" si="14"/>
        <v>0.29999999999999716</v>
      </c>
    </row>
    <row r="61" spans="1:51">
      <c r="B61" s="59" t="s">
        <v>9</v>
      </c>
      <c r="C61" s="110">
        <v>51.6</v>
      </c>
      <c r="D61" s="111">
        <f t="shared" si="15"/>
        <v>1.8000000000000043</v>
      </c>
      <c r="E61" s="105">
        <v>51.737559973650598</v>
      </c>
      <c r="F61" s="105">
        <f t="shared" si="0"/>
        <v>1.2000000000000028</v>
      </c>
      <c r="G61" s="112">
        <f t="shared" si="16"/>
        <v>2.1000000000000014</v>
      </c>
      <c r="H61" s="108">
        <v>51.593396883065502</v>
      </c>
      <c r="I61" s="113">
        <f t="shared" si="1"/>
        <v>1.2000000000000028</v>
      </c>
      <c r="J61" s="110">
        <v>51.765439999999998</v>
      </c>
      <c r="K61" s="111">
        <f t="shared" si="17"/>
        <v>2.1999999999999957</v>
      </c>
      <c r="L61" s="105">
        <v>52.244132157423699</v>
      </c>
      <c r="M61" s="105">
        <f t="shared" si="2"/>
        <v>0.60000000000000142</v>
      </c>
      <c r="N61" s="112">
        <f t="shared" si="18"/>
        <v>2.5</v>
      </c>
      <c r="O61" s="15">
        <v>52.324281873905299</v>
      </c>
      <c r="P61" s="114">
        <f t="shared" si="3"/>
        <v>0.89999999999999858</v>
      </c>
      <c r="Q61" s="110">
        <v>53.666670000000003</v>
      </c>
      <c r="R61" s="111">
        <f t="shared" si="19"/>
        <v>5</v>
      </c>
      <c r="S61" s="105">
        <v>54.129330740392398</v>
      </c>
      <c r="T61" s="105">
        <f t="shared" si="4"/>
        <v>1.2000000000000028</v>
      </c>
      <c r="U61" s="112">
        <f t="shared" si="20"/>
        <v>5.7000000000000028</v>
      </c>
      <c r="V61" s="15">
        <v>53.7244218363481</v>
      </c>
      <c r="W61" s="114">
        <f t="shared" si="5"/>
        <v>2</v>
      </c>
      <c r="X61" s="110">
        <v>54.833329999999997</v>
      </c>
      <c r="Y61" s="111">
        <f t="shared" si="21"/>
        <v>7.6999999999999957</v>
      </c>
      <c r="Z61" s="105">
        <v>55.985273580898202</v>
      </c>
      <c r="AA61" s="105">
        <f t="shared" si="6"/>
        <v>2.5</v>
      </c>
      <c r="AB61" s="112">
        <f t="shared" si="22"/>
        <v>8.2999999999999972</v>
      </c>
      <c r="AC61" s="15">
        <v>55.028155177314197</v>
      </c>
      <c r="AD61" s="114">
        <f t="shared" si="7"/>
        <v>1.8999999999999986</v>
      </c>
      <c r="AE61" s="110">
        <v>50.833329999999997</v>
      </c>
      <c r="AF61" s="111">
        <f t="shared" si="8"/>
        <v>1.5</v>
      </c>
      <c r="AG61" s="105">
        <v>50.5824071641971</v>
      </c>
      <c r="AH61" s="105">
        <f t="shared" si="9"/>
        <v>1.8000000000000043</v>
      </c>
      <c r="AI61" s="112">
        <f t="shared" si="23"/>
        <v>3</v>
      </c>
      <c r="AJ61" s="15">
        <v>49.620238916486699</v>
      </c>
      <c r="AK61" s="114">
        <f t="shared" si="10"/>
        <v>1.2000000000000028</v>
      </c>
      <c r="AL61" s="110">
        <v>49.666670000000003</v>
      </c>
      <c r="AM61" s="111">
        <f t="shared" si="24"/>
        <v>-0.69999999999999574</v>
      </c>
      <c r="AN61" s="105">
        <v>49.033412547630299</v>
      </c>
      <c r="AO61" s="105">
        <f t="shared" si="11"/>
        <v>0.60000000000000142</v>
      </c>
      <c r="AP61" s="112">
        <f t="shared" si="25"/>
        <v>-0.79999999999999716</v>
      </c>
      <c r="AQ61" s="15">
        <v>49.094866092791399</v>
      </c>
      <c r="AR61" s="114">
        <f t="shared" si="12"/>
        <v>0.20000000000000284</v>
      </c>
      <c r="AS61" s="110">
        <v>49</v>
      </c>
      <c r="AT61" s="111">
        <f t="shared" si="26"/>
        <v>-5.6000000000000014</v>
      </c>
      <c r="AU61" s="105">
        <v>49</v>
      </c>
      <c r="AV61" s="105">
        <f t="shared" si="13"/>
        <v>0.5</v>
      </c>
      <c r="AW61" s="112">
        <f t="shared" si="27"/>
        <v>-5.6000000000000014</v>
      </c>
      <c r="AX61" s="15">
        <v>48.268100951650602</v>
      </c>
      <c r="AY61" s="114">
        <f t="shared" si="14"/>
        <v>0.39999999999999858</v>
      </c>
    </row>
    <row r="62" spans="1:51">
      <c r="B62" s="59" t="s">
        <v>10</v>
      </c>
      <c r="C62" s="110">
        <v>52.99342</v>
      </c>
      <c r="D62" s="111">
        <f t="shared" si="15"/>
        <v>4.3999999999999986</v>
      </c>
      <c r="E62" s="105">
        <v>52.752334259339001</v>
      </c>
      <c r="F62" s="105">
        <f t="shared" si="0"/>
        <v>1.0999999999999943</v>
      </c>
      <c r="G62" s="112">
        <f t="shared" si="16"/>
        <v>4.6999999999999957</v>
      </c>
      <c r="H62" s="108">
        <v>52.4803333802449</v>
      </c>
      <c r="I62" s="113">
        <f t="shared" si="1"/>
        <v>0.89999999999999858</v>
      </c>
      <c r="J62" s="110">
        <v>54.034010000000002</v>
      </c>
      <c r="K62" s="111">
        <f t="shared" si="17"/>
        <v>4.3999999999999986</v>
      </c>
      <c r="L62" s="105">
        <v>53.565751774305397</v>
      </c>
      <c r="M62" s="105">
        <f t="shared" si="2"/>
        <v>1.3999999999999986</v>
      </c>
      <c r="N62" s="112">
        <f t="shared" si="18"/>
        <v>4.5</v>
      </c>
      <c r="O62" s="15">
        <v>53.003376799581503</v>
      </c>
      <c r="P62" s="114">
        <f t="shared" si="3"/>
        <v>0.70000000000000284</v>
      </c>
      <c r="Q62" s="110">
        <v>56.414470000000001</v>
      </c>
      <c r="R62" s="111">
        <f t="shared" si="19"/>
        <v>8.1999999999999957</v>
      </c>
      <c r="S62" s="105">
        <v>56.251798340723496</v>
      </c>
      <c r="T62" s="105">
        <f t="shared" si="4"/>
        <v>2.1999999999999957</v>
      </c>
      <c r="U62" s="112">
        <f t="shared" si="20"/>
        <v>9</v>
      </c>
      <c r="V62" s="15">
        <v>55.255474653791303</v>
      </c>
      <c r="W62" s="114">
        <f t="shared" si="5"/>
        <v>1.5999999999999943</v>
      </c>
      <c r="X62" s="110">
        <v>57.072369999999999</v>
      </c>
      <c r="Y62" s="111">
        <f t="shared" si="21"/>
        <v>8.2000000000000028</v>
      </c>
      <c r="Z62" s="105">
        <v>56.070604073279199</v>
      </c>
      <c r="AA62" s="105">
        <f t="shared" si="6"/>
        <v>0.10000000000000142</v>
      </c>
      <c r="AB62" s="112">
        <f t="shared" si="22"/>
        <v>8.7000000000000028</v>
      </c>
      <c r="AC62" s="15">
        <v>56.2533691738142</v>
      </c>
      <c r="AD62" s="114">
        <f t="shared" si="7"/>
        <v>1.2999999999999972</v>
      </c>
      <c r="AE62" s="110">
        <v>50.986840000000001</v>
      </c>
      <c r="AF62" s="111">
        <f t="shared" si="8"/>
        <v>0.20000000000000284</v>
      </c>
      <c r="AG62" s="105">
        <v>50.119614063590703</v>
      </c>
      <c r="AH62" s="105">
        <f t="shared" si="9"/>
        <v>-0.5</v>
      </c>
      <c r="AI62" s="112">
        <f t="shared" si="23"/>
        <v>4.7000000000000028</v>
      </c>
      <c r="AJ62" s="15">
        <v>50.523508688259902</v>
      </c>
      <c r="AK62" s="114">
        <f t="shared" si="10"/>
        <v>0.89999999999999858</v>
      </c>
      <c r="AL62" s="110">
        <v>50.822369999999999</v>
      </c>
      <c r="AM62" s="111">
        <f t="shared" si="24"/>
        <v>3.0999999999999943</v>
      </c>
      <c r="AN62" s="105">
        <v>50.547792578482699</v>
      </c>
      <c r="AO62" s="105">
        <f t="shared" si="11"/>
        <v>1.5</v>
      </c>
      <c r="AP62" s="112">
        <f t="shared" si="25"/>
        <v>3.1000000000000014</v>
      </c>
      <c r="AQ62" s="15">
        <v>49.296775618617502</v>
      </c>
      <c r="AR62" s="114">
        <f t="shared" si="12"/>
        <v>0.19999999999999574</v>
      </c>
      <c r="AS62" s="110">
        <v>49.671050000000001</v>
      </c>
      <c r="AT62" s="111">
        <f t="shared" si="26"/>
        <v>-1.8999999999999986</v>
      </c>
      <c r="AU62" s="105">
        <v>49.670999999999999</v>
      </c>
      <c r="AV62" s="105">
        <f t="shared" si="13"/>
        <v>0.70000000000000284</v>
      </c>
      <c r="AW62" s="112">
        <f t="shared" si="27"/>
        <v>-1.8999999999999986</v>
      </c>
      <c r="AX62" s="15">
        <v>48.666134004278803</v>
      </c>
      <c r="AY62" s="114">
        <f t="shared" si="14"/>
        <v>0.40000000000000568</v>
      </c>
    </row>
    <row r="63" spans="1:51">
      <c r="B63" s="59" t="s">
        <v>11</v>
      </c>
      <c r="C63" s="110">
        <v>51.875</v>
      </c>
      <c r="D63" s="111">
        <f t="shared" si="15"/>
        <v>8.1999999999999957</v>
      </c>
      <c r="E63" s="105">
        <v>50.973726236628899</v>
      </c>
      <c r="F63" s="105">
        <f t="shared" si="0"/>
        <v>-1.7999999999999972</v>
      </c>
      <c r="G63" s="112">
        <f t="shared" si="16"/>
        <v>7.8999999999999986</v>
      </c>
      <c r="H63" s="108">
        <v>53.035609422614002</v>
      </c>
      <c r="I63" s="113">
        <f t="shared" si="1"/>
        <v>0.5</v>
      </c>
      <c r="J63" s="110">
        <v>53.460639999999998</v>
      </c>
      <c r="K63" s="111">
        <f t="shared" si="17"/>
        <v>8.8999999999999986</v>
      </c>
      <c r="L63" s="105">
        <v>52.7858650078769</v>
      </c>
      <c r="M63" s="105">
        <f t="shared" si="2"/>
        <v>-0.80000000000000426</v>
      </c>
      <c r="N63" s="112">
        <f t="shared" si="18"/>
        <v>8.6999999999999957</v>
      </c>
      <c r="O63" s="15">
        <v>53.466040914001901</v>
      </c>
      <c r="P63" s="114">
        <f t="shared" si="3"/>
        <v>0.5</v>
      </c>
      <c r="Q63" s="110">
        <v>55.03472</v>
      </c>
      <c r="R63" s="111">
        <f t="shared" si="19"/>
        <v>15.700000000000003</v>
      </c>
      <c r="S63" s="105">
        <v>53.796306403969602</v>
      </c>
      <c r="T63" s="105">
        <f t="shared" si="4"/>
        <v>-2.5</v>
      </c>
      <c r="U63" s="112">
        <f t="shared" si="20"/>
        <v>15</v>
      </c>
      <c r="V63" s="15">
        <v>56.168361231515597</v>
      </c>
      <c r="W63" s="114">
        <f t="shared" si="5"/>
        <v>0.90000000000000568</v>
      </c>
      <c r="X63" s="110">
        <v>57.638890000000004</v>
      </c>
      <c r="Y63" s="111">
        <f t="shared" si="21"/>
        <v>16.899999999999999</v>
      </c>
      <c r="Z63" s="105">
        <v>56.047472691459802</v>
      </c>
      <c r="AA63" s="105">
        <f t="shared" si="6"/>
        <v>-0.10000000000000142</v>
      </c>
      <c r="AB63" s="112">
        <f t="shared" si="22"/>
        <v>16.100000000000001</v>
      </c>
      <c r="AC63" s="15">
        <v>56.7890765234255</v>
      </c>
      <c r="AD63" s="114">
        <f t="shared" si="7"/>
        <v>0.5</v>
      </c>
      <c r="AE63" s="110">
        <v>51.041670000000003</v>
      </c>
      <c r="AF63" s="111">
        <f t="shared" si="8"/>
        <v>0</v>
      </c>
      <c r="AG63" s="105">
        <v>50.937018591220401</v>
      </c>
      <c r="AH63" s="105">
        <f t="shared" si="9"/>
        <v>0.79999999999999716</v>
      </c>
      <c r="AI63" s="112">
        <f t="shared" si="23"/>
        <v>9</v>
      </c>
      <c r="AJ63" s="15">
        <v>51.213684544795399</v>
      </c>
      <c r="AK63" s="114">
        <f t="shared" si="10"/>
        <v>0.70000000000000284</v>
      </c>
      <c r="AL63" s="110">
        <v>48.263890000000004</v>
      </c>
      <c r="AM63" s="111">
        <f t="shared" si="24"/>
        <v>0.39999999999999858</v>
      </c>
      <c r="AN63" s="105">
        <v>48.223033726215803</v>
      </c>
      <c r="AO63" s="105">
        <f t="shared" si="11"/>
        <v>-2.2999999999999972</v>
      </c>
      <c r="AP63" s="112">
        <f t="shared" si="25"/>
        <v>0.20000000000000284</v>
      </c>
      <c r="AQ63" s="15">
        <v>49.462910005150803</v>
      </c>
      <c r="AR63" s="114">
        <f t="shared" si="12"/>
        <v>0.20000000000000284</v>
      </c>
      <c r="AS63" s="110">
        <v>47.395829999999997</v>
      </c>
      <c r="AT63" s="111">
        <f t="shared" si="26"/>
        <v>-1.6000000000000014</v>
      </c>
      <c r="AU63" s="105">
        <v>47.396000000000001</v>
      </c>
      <c r="AV63" s="105">
        <f t="shared" si="13"/>
        <v>-2.3000000000000043</v>
      </c>
      <c r="AW63" s="112">
        <f t="shared" si="27"/>
        <v>-1.6000000000000014</v>
      </c>
      <c r="AX63" s="15">
        <v>49.099882284211503</v>
      </c>
      <c r="AY63" s="114">
        <f t="shared" si="14"/>
        <v>0.39999999999999858</v>
      </c>
    </row>
    <row r="64" spans="1:51">
      <c r="B64" s="59" t="s">
        <v>12</v>
      </c>
      <c r="C64" s="110">
        <v>52.481479999999998</v>
      </c>
      <c r="D64" s="111">
        <f t="shared" si="15"/>
        <v>9.7000000000000028</v>
      </c>
      <c r="E64" s="105">
        <v>53.5950544845305</v>
      </c>
      <c r="F64" s="105">
        <f t="shared" si="0"/>
        <v>2.6000000000000014</v>
      </c>
      <c r="G64" s="112">
        <f t="shared" si="16"/>
        <v>9.6000000000000014</v>
      </c>
      <c r="H64" s="108">
        <v>53.305343480966101</v>
      </c>
      <c r="I64" s="113">
        <f t="shared" si="1"/>
        <v>0.29999999999999716</v>
      </c>
      <c r="J64" s="110">
        <v>52.714750000000002</v>
      </c>
      <c r="K64" s="111">
        <f t="shared" si="17"/>
        <v>8.1000000000000014</v>
      </c>
      <c r="L64" s="105">
        <v>54.412986858183302</v>
      </c>
      <c r="M64" s="105">
        <f t="shared" si="2"/>
        <v>1.6000000000000014</v>
      </c>
      <c r="N64" s="112">
        <f t="shared" si="18"/>
        <v>8.2999999999999972</v>
      </c>
      <c r="O64" s="15">
        <v>53.777958408300897</v>
      </c>
      <c r="P64" s="114">
        <f t="shared" si="3"/>
        <v>0.29999999999999716</v>
      </c>
      <c r="Q64" s="110">
        <v>56.481479999999998</v>
      </c>
      <c r="R64" s="111">
        <f t="shared" si="19"/>
        <v>16.600000000000001</v>
      </c>
      <c r="S64" s="105">
        <v>57.430210780891798</v>
      </c>
      <c r="T64" s="105">
        <f t="shared" si="4"/>
        <v>3.6000000000000014</v>
      </c>
      <c r="U64" s="112">
        <f t="shared" si="20"/>
        <v>16.799999999999997</v>
      </c>
      <c r="V64" s="15">
        <v>56.584601097926502</v>
      </c>
      <c r="W64" s="114">
        <f t="shared" si="5"/>
        <v>0.39999999999999858</v>
      </c>
      <c r="X64" s="110">
        <v>54.629629999999999</v>
      </c>
      <c r="Y64" s="111">
        <f t="shared" si="21"/>
        <v>14.5</v>
      </c>
      <c r="Z64" s="105">
        <v>57.564081589569099</v>
      </c>
      <c r="AA64" s="105">
        <f t="shared" si="6"/>
        <v>1.6000000000000014</v>
      </c>
      <c r="AB64" s="112">
        <f t="shared" si="22"/>
        <v>15.300000000000004</v>
      </c>
      <c r="AC64" s="15">
        <v>56.8874835445055</v>
      </c>
      <c r="AD64" s="114">
        <f t="shared" si="7"/>
        <v>0.10000000000000142</v>
      </c>
      <c r="AE64" s="110">
        <v>50.925930000000001</v>
      </c>
      <c r="AF64" s="111">
        <f t="shared" si="8"/>
        <v>-0.10000000000000142</v>
      </c>
      <c r="AG64" s="105">
        <v>51.661316461277501</v>
      </c>
      <c r="AH64" s="105">
        <f t="shared" si="9"/>
        <v>0.80000000000000426</v>
      </c>
      <c r="AI64" s="112">
        <f t="shared" si="23"/>
        <v>10.300000000000004</v>
      </c>
      <c r="AJ64" s="15">
        <v>51.709965418369798</v>
      </c>
      <c r="AK64" s="114">
        <f t="shared" si="10"/>
        <v>0.5</v>
      </c>
      <c r="AL64" s="110">
        <v>50.370370000000001</v>
      </c>
      <c r="AM64" s="111">
        <f t="shared" si="24"/>
        <v>2.8999999999999986</v>
      </c>
      <c r="AN64" s="105">
        <v>49.8368547661713</v>
      </c>
      <c r="AO64" s="105">
        <f t="shared" si="11"/>
        <v>1.5999999999999943</v>
      </c>
      <c r="AP64" s="112">
        <f t="shared" si="25"/>
        <v>2.5</v>
      </c>
      <c r="AQ64" s="15">
        <v>49.593004183781197</v>
      </c>
      <c r="AR64" s="114">
        <f t="shared" si="12"/>
        <v>0.10000000000000142</v>
      </c>
      <c r="AS64" s="110">
        <v>50</v>
      </c>
      <c r="AT64" s="111">
        <f t="shared" si="26"/>
        <v>3.5</v>
      </c>
      <c r="AU64" s="105">
        <v>50</v>
      </c>
      <c r="AV64" s="105">
        <f t="shared" si="13"/>
        <v>2.6000000000000014</v>
      </c>
      <c r="AW64" s="112">
        <f t="shared" si="27"/>
        <v>3.5</v>
      </c>
      <c r="AX64" s="15">
        <v>49.564506749436397</v>
      </c>
      <c r="AY64" s="114">
        <f t="shared" si="14"/>
        <v>0.5</v>
      </c>
    </row>
    <row r="65" spans="1:51">
      <c r="A65" s="38">
        <v>2010</v>
      </c>
      <c r="B65" s="59" t="s">
        <v>4</v>
      </c>
      <c r="C65" s="12">
        <v>51.980519999999999</v>
      </c>
      <c r="D65" s="111">
        <f t="shared" si="15"/>
        <v>10.399999999999999</v>
      </c>
      <c r="E65" s="105">
        <v>53.409201490769803</v>
      </c>
      <c r="F65" s="105">
        <f t="shared" si="0"/>
        <v>-0.20000000000000284</v>
      </c>
      <c r="G65" s="112">
        <f t="shared" si="16"/>
        <v>10</v>
      </c>
      <c r="H65" s="108">
        <v>53.363920171117897</v>
      </c>
      <c r="I65" s="113">
        <f t="shared" si="1"/>
        <v>0.10000000000000142</v>
      </c>
      <c r="J65" s="12">
        <v>52.31617</v>
      </c>
      <c r="K65" s="111">
        <f t="shared" si="17"/>
        <v>6.5999999999999943</v>
      </c>
      <c r="L65" s="105">
        <v>53.538472302937002</v>
      </c>
      <c r="M65" s="105">
        <f t="shared" si="2"/>
        <v>-0.89999999999999858</v>
      </c>
      <c r="N65" s="112">
        <f t="shared" si="18"/>
        <v>6.3999999999999986</v>
      </c>
      <c r="O65" s="115">
        <v>53.970315328489697</v>
      </c>
      <c r="P65" s="114">
        <f t="shared" si="3"/>
        <v>0.20000000000000284</v>
      </c>
      <c r="Q65" s="12">
        <v>54.707790000000003</v>
      </c>
      <c r="R65" s="111">
        <f t="shared" si="19"/>
        <v>18.700000000000003</v>
      </c>
      <c r="S65" s="105">
        <v>57.522490256682097</v>
      </c>
      <c r="T65" s="105">
        <f t="shared" si="4"/>
        <v>0.10000000000000142</v>
      </c>
      <c r="U65" s="112">
        <f t="shared" si="20"/>
        <v>18.899999999999999</v>
      </c>
      <c r="V65" s="115">
        <v>56.631769825500697</v>
      </c>
      <c r="W65" s="114">
        <f t="shared" si="5"/>
        <v>0</v>
      </c>
      <c r="X65" s="12">
        <v>54.220779999999998</v>
      </c>
      <c r="Y65" s="111">
        <f t="shared" si="21"/>
        <v>16.700000000000003</v>
      </c>
      <c r="Z65" s="105">
        <v>56.894099458432599</v>
      </c>
      <c r="AA65" s="105">
        <f t="shared" si="6"/>
        <v>-0.70000000000000284</v>
      </c>
      <c r="AB65" s="112">
        <f t="shared" si="22"/>
        <v>17.100000000000001</v>
      </c>
      <c r="AC65" s="115">
        <v>56.747118810202302</v>
      </c>
      <c r="AD65" s="114">
        <f t="shared" si="7"/>
        <v>-0.19999999999999574</v>
      </c>
      <c r="AE65" s="12">
        <v>50.649349999999998</v>
      </c>
      <c r="AF65" s="111">
        <f t="shared" si="8"/>
        <v>-0.29999999999999716</v>
      </c>
      <c r="AG65" s="105">
        <v>52.170744386905497</v>
      </c>
      <c r="AH65" s="105">
        <f t="shared" si="9"/>
        <v>0.5</v>
      </c>
      <c r="AI65" s="112">
        <f t="shared" si="23"/>
        <v>10.100000000000001</v>
      </c>
      <c r="AJ65" s="115">
        <v>52.055594502267198</v>
      </c>
      <c r="AK65" s="114">
        <f t="shared" si="10"/>
        <v>0.39999999999999858</v>
      </c>
      <c r="AL65" s="12">
        <v>49.350650000000002</v>
      </c>
      <c r="AM65" s="111">
        <f t="shared" si="24"/>
        <v>3</v>
      </c>
      <c r="AN65" s="105">
        <v>49.665454163944403</v>
      </c>
      <c r="AO65" s="105">
        <f t="shared" si="11"/>
        <v>-9.9999999999994316E-2</v>
      </c>
      <c r="AP65" s="112">
        <f t="shared" si="25"/>
        <v>2.9000000000000057</v>
      </c>
      <c r="AQ65" s="115">
        <v>49.703480560276098</v>
      </c>
      <c r="AR65" s="114">
        <f t="shared" si="12"/>
        <v>0.10000000000000142</v>
      </c>
      <c r="AS65" s="12">
        <v>50.974029999999999</v>
      </c>
      <c r="AT65" s="111">
        <f t="shared" si="26"/>
        <v>3.2999999999999972</v>
      </c>
      <c r="AU65" s="105">
        <v>50</v>
      </c>
      <c r="AV65" s="105">
        <f t="shared" si="13"/>
        <v>0</v>
      </c>
      <c r="AW65" s="112">
        <f t="shared" si="27"/>
        <v>2.2999999999999972</v>
      </c>
      <c r="AX65" s="115">
        <v>50.071370815794097</v>
      </c>
      <c r="AY65" s="114">
        <f t="shared" si="14"/>
        <v>0.5</v>
      </c>
    </row>
    <row r="66" spans="1:51">
      <c r="B66" s="59" t="s">
        <v>5</v>
      </c>
      <c r="C66" s="110">
        <v>51.312060000000002</v>
      </c>
      <c r="D66" s="111">
        <f t="shared" si="15"/>
        <v>9.1999999999999957</v>
      </c>
      <c r="E66" s="105">
        <v>52.886881880852698</v>
      </c>
      <c r="F66" s="105">
        <f t="shared" si="0"/>
        <v>-0.5</v>
      </c>
      <c r="G66" s="112">
        <f t="shared" si="16"/>
        <v>9.7999999999999972</v>
      </c>
      <c r="H66" s="108">
        <v>53.322962067999903</v>
      </c>
      <c r="I66" s="113">
        <f t="shared" si="1"/>
        <v>-0.10000000000000142</v>
      </c>
      <c r="J66" s="110">
        <v>53.424489999999999</v>
      </c>
      <c r="K66" s="111">
        <f t="shared" si="17"/>
        <v>7.8999999999999986</v>
      </c>
      <c r="L66" s="105">
        <v>54.2440399174153</v>
      </c>
      <c r="M66" s="105">
        <f t="shared" si="2"/>
        <v>0.70000000000000284</v>
      </c>
      <c r="N66" s="112">
        <f t="shared" si="18"/>
        <v>7.8000000000000043</v>
      </c>
      <c r="O66" s="15">
        <v>54.127984083463097</v>
      </c>
      <c r="P66" s="114">
        <f t="shared" si="3"/>
        <v>0.10000000000000142</v>
      </c>
      <c r="Q66" s="110">
        <v>54.609929999999999</v>
      </c>
      <c r="R66" s="111">
        <f t="shared" si="19"/>
        <v>16.100000000000001</v>
      </c>
      <c r="S66" s="105">
        <v>56.715222008892702</v>
      </c>
      <c r="T66" s="105">
        <f t="shared" si="4"/>
        <v>-0.79999999999999716</v>
      </c>
      <c r="U66" s="112">
        <f t="shared" si="20"/>
        <v>15.900000000000006</v>
      </c>
      <c r="V66" s="15">
        <v>56.561361853719497</v>
      </c>
      <c r="W66" s="114">
        <f t="shared" si="5"/>
        <v>0</v>
      </c>
      <c r="X66" s="110">
        <v>53.900709999999997</v>
      </c>
      <c r="Y66" s="111">
        <f t="shared" si="21"/>
        <v>15</v>
      </c>
      <c r="Z66" s="105">
        <v>55.958088879546303</v>
      </c>
      <c r="AA66" s="105">
        <f t="shared" si="6"/>
        <v>-0.89999999999999858</v>
      </c>
      <c r="AB66" s="112">
        <f t="shared" si="22"/>
        <v>15.399999999999999</v>
      </c>
      <c r="AC66" s="15">
        <v>56.520621516839299</v>
      </c>
      <c r="AD66" s="114">
        <f t="shared" si="7"/>
        <v>-0.20000000000000284</v>
      </c>
      <c r="AE66" s="110">
        <v>51.595739999999999</v>
      </c>
      <c r="AF66" s="111">
        <f t="shared" si="8"/>
        <v>1</v>
      </c>
      <c r="AG66" s="105">
        <v>52.326436812843802</v>
      </c>
      <c r="AH66" s="105">
        <f t="shared" si="9"/>
        <v>9.9999999999994316E-2</v>
      </c>
      <c r="AI66" s="112">
        <f t="shared" si="23"/>
        <v>9.5999999999999943</v>
      </c>
      <c r="AJ66" s="15">
        <v>52.290609359895598</v>
      </c>
      <c r="AK66" s="114">
        <f t="shared" si="10"/>
        <v>0.19999999999999574</v>
      </c>
      <c r="AL66" s="110">
        <v>47.872340000000001</v>
      </c>
      <c r="AM66" s="111">
        <f t="shared" si="24"/>
        <v>2.5</v>
      </c>
      <c r="AN66" s="105">
        <v>49.200113906597601</v>
      </c>
      <c r="AO66" s="105">
        <f t="shared" si="11"/>
        <v>-0.5</v>
      </c>
      <c r="AP66" s="112">
        <f t="shared" si="25"/>
        <v>3.5</v>
      </c>
      <c r="AQ66" s="15">
        <v>49.805804902522503</v>
      </c>
      <c r="AR66" s="114">
        <f t="shared" si="12"/>
        <v>9.9999999999994316E-2</v>
      </c>
      <c r="AS66" s="110">
        <v>48.581560000000003</v>
      </c>
      <c r="AT66" s="111">
        <f t="shared" si="26"/>
        <v>3.2000000000000028</v>
      </c>
      <c r="AU66" s="105">
        <v>49.649000000000001</v>
      </c>
      <c r="AV66" s="105">
        <f t="shared" si="13"/>
        <v>-0.39999999999999858</v>
      </c>
      <c r="AW66" s="112">
        <f t="shared" si="27"/>
        <v>4.2000000000000028</v>
      </c>
      <c r="AX66" s="15">
        <v>50.609210446323502</v>
      </c>
      <c r="AY66" s="114">
        <f t="shared" si="14"/>
        <v>0.5</v>
      </c>
    </row>
    <row r="67" spans="1:51">
      <c r="B67" s="59" t="s">
        <v>6</v>
      </c>
      <c r="C67" s="110">
        <v>54.36242</v>
      </c>
      <c r="D67" s="111">
        <f t="shared" si="15"/>
        <v>9.8999999999999986</v>
      </c>
      <c r="E67" s="105">
        <v>53.496893490311699</v>
      </c>
      <c r="F67" s="105">
        <f t="shared" si="0"/>
        <v>0.60000000000000142</v>
      </c>
      <c r="G67" s="112">
        <f t="shared" si="16"/>
        <v>9.6000000000000014</v>
      </c>
      <c r="H67" s="108">
        <v>53.249729458212101</v>
      </c>
      <c r="I67" s="113">
        <f t="shared" si="1"/>
        <v>-9.9999999999994316E-2</v>
      </c>
      <c r="J67" s="110">
        <v>55.014980000000001</v>
      </c>
      <c r="K67" s="111">
        <f t="shared" si="17"/>
        <v>6.6000000000000014</v>
      </c>
      <c r="L67" s="105">
        <v>54.070081436863802</v>
      </c>
      <c r="M67" s="105">
        <f t="shared" si="2"/>
        <v>-0.10000000000000142</v>
      </c>
      <c r="N67" s="112">
        <f t="shared" si="18"/>
        <v>7</v>
      </c>
      <c r="O67" s="15">
        <v>54.286657776778299</v>
      </c>
      <c r="P67" s="114">
        <f t="shared" si="3"/>
        <v>0.19999999999999574</v>
      </c>
      <c r="Q67" s="110">
        <v>59.395969999999998</v>
      </c>
      <c r="R67" s="111">
        <f t="shared" si="19"/>
        <v>14.600000000000001</v>
      </c>
      <c r="S67" s="105">
        <v>55.691048387322098</v>
      </c>
      <c r="T67" s="105">
        <f t="shared" si="4"/>
        <v>-1</v>
      </c>
      <c r="U67" s="112">
        <f t="shared" si="20"/>
        <v>13.300000000000004</v>
      </c>
      <c r="V67" s="15">
        <v>56.469292941977898</v>
      </c>
      <c r="W67" s="114">
        <f t="shared" si="5"/>
        <v>-0.10000000000000142</v>
      </c>
      <c r="X67" s="110">
        <v>57.885910000000003</v>
      </c>
      <c r="Y67" s="111">
        <f t="shared" si="21"/>
        <v>14.5</v>
      </c>
      <c r="Z67" s="105">
        <v>56.001369307108</v>
      </c>
      <c r="AA67" s="105">
        <f t="shared" si="6"/>
        <v>0</v>
      </c>
      <c r="AB67" s="112">
        <f t="shared" si="22"/>
        <v>14.200000000000003</v>
      </c>
      <c r="AC67" s="15">
        <v>56.269088624808298</v>
      </c>
      <c r="AD67" s="114">
        <f t="shared" si="7"/>
        <v>-0.20000000000000284</v>
      </c>
      <c r="AE67" s="110">
        <v>52.684559999999998</v>
      </c>
      <c r="AF67" s="111">
        <f t="shared" si="8"/>
        <v>1.1000000000000014</v>
      </c>
      <c r="AG67" s="105">
        <v>52.545935922576703</v>
      </c>
      <c r="AH67" s="105">
        <f t="shared" si="9"/>
        <v>0.20000000000000284</v>
      </c>
      <c r="AI67" s="112">
        <f t="shared" si="23"/>
        <v>10.700000000000003</v>
      </c>
      <c r="AJ67" s="15">
        <v>52.397258388513002</v>
      </c>
      <c r="AK67" s="114">
        <f t="shared" si="10"/>
        <v>0.10000000000000142</v>
      </c>
      <c r="AL67" s="110">
        <v>51.677849999999999</v>
      </c>
      <c r="AM67" s="111">
        <f t="shared" si="24"/>
        <v>4.9000000000000057</v>
      </c>
      <c r="AN67" s="105">
        <v>50.455800226855899</v>
      </c>
      <c r="AO67" s="105">
        <f t="shared" si="11"/>
        <v>1.2999999999999972</v>
      </c>
      <c r="AP67" s="112">
        <f t="shared" si="25"/>
        <v>3.2999999999999972</v>
      </c>
      <c r="AQ67" s="15">
        <v>49.898216421566602</v>
      </c>
      <c r="AR67" s="114">
        <f t="shared" si="12"/>
        <v>0.10000000000000142</v>
      </c>
      <c r="AS67" s="110">
        <v>50.167789999999997</v>
      </c>
      <c r="AT67" s="111">
        <f t="shared" si="26"/>
        <v>4.5</v>
      </c>
      <c r="AU67" s="105">
        <v>51.485999999999997</v>
      </c>
      <c r="AV67" s="105">
        <f t="shared" si="13"/>
        <v>1.8999999999999986</v>
      </c>
      <c r="AW67" s="112">
        <f t="shared" si="27"/>
        <v>5.7999999999999972</v>
      </c>
      <c r="AX67" s="15">
        <v>51.146933770599802</v>
      </c>
      <c r="AY67" s="114">
        <f t="shared" si="14"/>
        <v>0.5</v>
      </c>
    </row>
    <row r="68" spans="1:51">
      <c r="B68" s="59" t="s">
        <v>7</v>
      </c>
      <c r="C68" s="110">
        <v>54.724139999999998</v>
      </c>
      <c r="D68" s="111">
        <f t="shared" si="15"/>
        <v>8.5</v>
      </c>
      <c r="E68" s="105">
        <v>53.116977557537602</v>
      </c>
      <c r="F68" s="105">
        <f t="shared" si="0"/>
        <v>-0.39999999999999858</v>
      </c>
      <c r="G68" s="112">
        <f t="shared" si="16"/>
        <v>8</v>
      </c>
      <c r="H68" s="108">
        <v>53.196659764522302</v>
      </c>
      <c r="I68" s="113">
        <f t="shared" si="1"/>
        <v>0</v>
      </c>
      <c r="J68" s="110">
        <v>56.670529999999999</v>
      </c>
      <c r="K68" s="111">
        <f t="shared" si="17"/>
        <v>9.6000000000000014</v>
      </c>
      <c r="L68" s="105">
        <v>54.7347582218177</v>
      </c>
      <c r="M68" s="105">
        <f t="shared" si="2"/>
        <v>0.60000000000000142</v>
      </c>
      <c r="N68" s="112">
        <f t="shared" si="18"/>
        <v>7.6000000000000014</v>
      </c>
      <c r="O68" s="15">
        <v>54.451182543423101</v>
      </c>
      <c r="P68" s="114">
        <f t="shared" si="3"/>
        <v>0.20000000000000284</v>
      </c>
      <c r="Q68" s="110">
        <v>58.275860000000002</v>
      </c>
      <c r="R68" s="111">
        <f t="shared" si="19"/>
        <v>13.399999999999999</v>
      </c>
      <c r="S68" s="105">
        <v>55.464700640005397</v>
      </c>
      <c r="T68" s="105">
        <f t="shared" si="4"/>
        <v>-0.20000000000000284</v>
      </c>
      <c r="U68" s="112">
        <f t="shared" si="20"/>
        <v>12.200000000000003</v>
      </c>
      <c r="V68" s="15">
        <v>56.393385059986997</v>
      </c>
      <c r="W68" s="114">
        <f t="shared" si="5"/>
        <v>-0.10000000000000142</v>
      </c>
      <c r="X68" s="110">
        <v>59.310339999999997</v>
      </c>
      <c r="Y68" s="111">
        <f t="shared" si="21"/>
        <v>15.099999999999994</v>
      </c>
      <c r="Z68" s="105">
        <v>56.308418572706699</v>
      </c>
      <c r="AA68" s="105">
        <f t="shared" si="6"/>
        <v>0.29999999999999716</v>
      </c>
      <c r="AB68" s="112">
        <f t="shared" si="22"/>
        <v>12.899999999999999</v>
      </c>
      <c r="AC68" s="15">
        <v>56.047066007017499</v>
      </c>
      <c r="AD68" s="114">
        <f t="shared" si="7"/>
        <v>-0.29999999999999716</v>
      </c>
      <c r="AE68" s="110">
        <v>53.793100000000003</v>
      </c>
      <c r="AF68" s="111">
        <f t="shared" si="8"/>
        <v>1.0999999999999943</v>
      </c>
      <c r="AG68" s="105">
        <v>52.754782740847602</v>
      </c>
      <c r="AH68" s="105">
        <f t="shared" si="9"/>
        <v>0.29999999999999716</v>
      </c>
      <c r="AI68" s="112">
        <f t="shared" si="23"/>
        <v>9.8999999999999986</v>
      </c>
      <c r="AJ68" s="15">
        <v>52.3695398502337</v>
      </c>
      <c r="AK68" s="114">
        <f t="shared" si="10"/>
        <v>0</v>
      </c>
      <c r="AL68" s="110">
        <v>51.034480000000002</v>
      </c>
      <c r="AM68" s="111">
        <f t="shared" si="24"/>
        <v>2.7999999999999972</v>
      </c>
      <c r="AN68" s="105">
        <v>51.011824247590802</v>
      </c>
      <c r="AO68" s="105">
        <f t="shared" si="11"/>
        <v>0.5</v>
      </c>
      <c r="AP68" s="112">
        <f t="shared" si="25"/>
        <v>3.1000000000000014</v>
      </c>
      <c r="AQ68" s="15">
        <v>49.977605765796099</v>
      </c>
      <c r="AR68" s="114">
        <f t="shared" si="12"/>
        <v>0.10000000000000142</v>
      </c>
      <c r="AS68" s="110">
        <v>51.206899999999997</v>
      </c>
      <c r="AT68" s="111">
        <f t="shared" si="26"/>
        <v>1.6000000000000014</v>
      </c>
      <c r="AU68" s="105">
        <v>51.07</v>
      </c>
      <c r="AV68" s="105">
        <f t="shared" si="13"/>
        <v>-0.39999999999999858</v>
      </c>
      <c r="AW68" s="112">
        <f t="shared" si="27"/>
        <v>1.5</v>
      </c>
      <c r="AX68" s="15">
        <v>51.619659282549001</v>
      </c>
      <c r="AY68" s="114">
        <f t="shared" si="14"/>
        <v>0.5</v>
      </c>
    </row>
    <row r="69" spans="1:51">
      <c r="B69" s="59" t="s">
        <v>6</v>
      </c>
      <c r="C69" s="110">
        <v>53.869860000000003</v>
      </c>
      <c r="D69" s="111">
        <f t="shared" si="15"/>
        <v>7.2999999999999972</v>
      </c>
      <c r="E69" s="105">
        <v>53.051628113481797</v>
      </c>
      <c r="F69" s="105">
        <f t="shared" si="0"/>
        <v>0</v>
      </c>
      <c r="G69" s="112">
        <f t="shared" si="16"/>
        <v>7.2000000000000028</v>
      </c>
      <c r="H69" s="108">
        <v>53.174514788481602</v>
      </c>
      <c r="I69" s="113">
        <f t="shared" si="1"/>
        <v>0</v>
      </c>
      <c r="J69" s="110">
        <v>54.602930000000001</v>
      </c>
      <c r="K69" s="111">
        <f t="shared" si="17"/>
        <v>6.2000000000000028</v>
      </c>
      <c r="L69" s="105">
        <v>54.197712538907403</v>
      </c>
      <c r="M69" s="105">
        <f t="shared" si="2"/>
        <v>-0.5</v>
      </c>
      <c r="N69" s="112">
        <f t="shared" si="18"/>
        <v>6.2000000000000028</v>
      </c>
      <c r="O69" s="15">
        <v>54.550812069716201</v>
      </c>
      <c r="P69" s="114">
        <f t="shared" si="3"/>
        <v>0.10000000000000142</v>
      </c>
      <c r="Q69" s="110">
        <v>57.363010000000003</v>
      </c>
      <c r="R69" s="111">
        <f t="shared" si="19"/>
        <v>13.799999999999997</v>
      </c>
      <c r="S69" s="105">
        <v>57.085829126616702</v>
      </c>
      <c r="T69" s="105">
        <f t="shared" si="4"/>
        <v>1.6000000000000014</v>
      </c>
      <c r="U69" s="112">
        <f t="shared" si="20"/>
        <v>13.399999999999999</v>
      </c>
      <c r="V69" s="15">
        <v>56.339664284601902</v>
      </c>
      <c r="W69" s="114">
        <f t="shared" si="5"/>
        <v>-0.10000000000000142</v>
      </c>
      <c r="X69" s="110">
        <v>57.02055</v>
      </c>
      <c r="Y69" s="111">
        <f t="shared" si="21"/>
        <v>13.200000000000003</v>
      </c>
      <c r="Z69" s="105">
        <v>56.349389600108402</v>
      </c>
      <c r="AA69" s="105">
        <f t="shared" si="6"/>
        <v>0</v>
      </c>
      <c r="AB69" s="112">
        <f t="shared" si="22"/>
        <v>12.799999999999997</v>
      </c>
      <c r="AC69" s="15">
        <v>55.8717526006158</v>
      </c>
      <c r="AD69" s="114">
        <f t="shared" si="7"/>
        <v>-0.10000000000000142</v>
      </c>
      <c r="AE69" s="110">
        <v>51.369860000000003</v>
      </c>
      <c r="AF69" s="111">
        <f t="shared" si="8"/>
        <v>-2.3999999999999986</v>
      </c>
      <c r="AG69" s="105">
        <v>51.135461152751397</v>
      </c>
      <c r="AH69" s="105">
        <f t="shared" si="9"/>
        <v>-1.6999999999999957</v>
      </c>
      <c r="AI69" s="112">
        <f t="shared" si="23"/>
        <v>6.7000000000000028</v>
      </c>
      <c r="AJ69" s="15">
        <v>52.260558352375</v>
      </c>
      <c r="AK69" s="114">
        <f t="shared" si="10"/>
        <v>-0.10000000000000142</v>
      </c>
      <c r="AL69" s="110">
        <v>50.342469999999999</v>
      </c>
      <c r="AM69" s="111">
        <f t="shared" si="24"/>
        <v>0.69999999999999574</v>
      </c>
      <c r="AN69" s="105">
        <v>49.285670871884598</v>
      </c>
      <c r="AO69" s="105">
        <f t="shared" si="11"/>
        <v>-1.7000000000000028</v>
      </c>
      <c r="AP69" s="112">
        <f t="shared" si="25"/>
        <v>0.69999999999999574</v>
      </c>
      <c r="AQ69" s="15">
        <v>50.034683213906298</v>
      </c>
      <c r="AR69" s="114">
        <f t="shared" si="12"/>
        <v>0</v>
      </c>
      <c r="AS69" s="110">
        <v>53.253419999999998</v>
      </c>
      <c r="AT69" s="111">
        <f t="shared" si="26"/>
        <v>2.0999999999999943</v>
      </c>
      <c r="AU69" s="105">
        <v>53.173000000000002</v>
      </c>
      <c r="AV69" s="105">
        <f t="shared" si="13"/>
        <v>2.1000000000000014</v>
      </c>
      <c r="AW69" s="112">
        <f t="shared" si="27"/>
        <v>2</v>
      </c>
      <c r="AX69" s="15">
        <v>51.980549625372703</v>
      </c>
      <c r="AY69" s="114">
        <f t="shared" si="14"/>
        <v>0.39999999999999858</v>
      </c>
    </row>
    <row r="70" spans="1:51">
      <c r="B70" s="59" t="s">
        <v>8</v>
      </c>
      <c r="C70" s="110">
        <v>53.104579999999999</v>
      </c>
      <c r="D70" s="111">
        <f t="shared" si="15"/>
        <v>5.8999999999999986</v>
      </c>
      <c r="E70" s="105">
        <v>52.811750835843497</v>
      </c>
      <c r="F70" s="105">
        <f t="shared" si="0"/>
        <v>-0.30000000000000426</v>
      </c>
      <c r="G70" s="112">
        <f t="shared" si="16"/>
        <v>5.8999999999999986</v>
      </c>
      <c r="H70" s="108">
        <v>53.1964393280333</v>
      </c>
      <c r="I70" s="113">
        <f t="shared" si="1"/>
        <v>0</v>
      </c>
      <c r="J70" s="110">
        <v>55.801090000000002</v>
      </c>
      <c r="K70" s="111">
        <f t="shared" si="17"/>
        <v>5.3999999999999986</v>
      </c>
      <c r="L70" s="105">
        <v>54.333523587453001</v>
      </c>
      <c r="M70" s="105">
        <f t="shared" si="2"/>
        <v>9.9999999999994316E-2</v>
      </c>
      <c r="N70" s="112">
        <f t="shared" si="18"/>
        <v>5.2999999999999972</v>
      </c>
      <c r="O70" s="15">
        <v>54.564792657297197</v>
      </c>
      <c r="P70" s="114">
        <f t="shared" si="3"/>
        <v>0</v>
      </c>
      <c r="Q70" s="110">
        <v>57.026139999999998</v>
      </c>
      <c r="R70" s="111">
        <f t="shared" si="19"/>
        <v>9.2999999999999972</v>
      </c>
      <c r="S70" s="105">
        <v>55.1568217708666</v>
      </c>
      <c r="T70" s="105">
        <f t="shared" si="4"/>
        <v>-1.8999999999999986</v>
      </c>
      <c r="U70" s="112">
        <f t="shared" si="20"/>
        <v>9.4000000000000057</v>
      </c>
      <c r="V70" s="15">
        <v>56.2797780849125</v>
      </c>
      <c r="W70" s="114">
        <f t="shared" si="5"/>
        <v>0</v>
      </c>
      <c r="X70" s="110">
        <v>55.882350000000002</v>
      </c>
      <c r="Y70" s="111">
        <f t="shared" si="21"/>
        <v>6.7999999999999972</v>
      </c>
      <c r="Z70" s="105">
        <v>54.237560283553101</v>
      </c>
      <c r="AA70" s="105">
        <f t="shared" si="6"/>
        <v>-2.0999999999999943</v>
      </c>
      <c r="AB70" s="112">
        <f t="shared" si="22"/>
        <v>6.8000000000000043</v>
      </c>
      <c r="AC70" s="15">
        <v>55.807164728586102</v>
      </c>
      <c r="AD70" s="114">
        <f t="shared" si="7"/>
        <v>-0.10000000000000142</v>
      </c>
      <c r="AE70" s="110">
        <v>52.614379999999997</v>
      </c>
      <c r="AF70" s="111">
        <f t="shared" si="8"/>
        <v>1.2000000000000028</v>
      </c>
      <c r="AG70" s="105">
        <v>52.548094964119599</v>
      </c>
      <c r="AH70" s="105">
        <f t="shared" si="9"/>
        <v>1.3999999999999986</v>
      </c>
      <c r="AI70" s="112">
        <f t="shared" si="23"/>
        <v>7.5</v>
      </c>
      <c r="AJ70" s="15">
        <v>52.202533293920403</v>
      </c>
      <c r="AK70" s="114">
        <f t="shared" si="10"/>
        <v>-9.9999999999994316E-2</v>
      </c>
      <c r="AL70" s="110">
        <v>48.692810000000001</v>
      </c>
      <c r="AM70" s="111">
        <f t="shared" si="24"/>
        <v>1</v>
      </c>
      <c r="AN70" s="105">
        <v>49.960088002097699</v>
      </c>
      <c r="AO70" s="105">
        <f t="shared" si="11"/>
        <v>0.70000000000000284</v>
      </c>
      <c r="AP70" s="112">
        <f t="shared" si="25"/>
        <v>0.79999999999999716</v>
      </c>
      <c r="AQ70" s="15">
        <v>50.059933415183998</v>
      </c>
      <c r="AR70" s="114">
        <f t="shared" si="12"/>
        <v>0.10000000000000142</v>
      </c>
      <c r="AS70" s="110">
        <v>51.307189999999999</v>
      </c>
      <c r="AT70" s="111">
        <f t="shared" si="26"/>
        <v>4.6999999999999957</v>
      </c>
      <c r="AU70" s="105">
        <v>51.307000000000002</v>
      </c>
      <c r="AV70" s="105">
        <f t="shared" si="13"/>
        <v>-1.9000000000000057</v>
      </c>
      <c r="AW70" s="112">
        <f t="shared" si="27"/>
        <v>4.6999999999999957</v>
      </c>
      <c r="AX70" s="15">
        <v>52.209098954291903</v>
      </c>
      <c r="AY70" s="114">
        <f t="shared" si="14"/>
        <v>0.20000000000000284</v>
      </c>
    </row>
    <row r="71" spans="1:51">
      <c r="B71" s="59" t="s">
        <v>8</v>
      </c>
      <c r="C71" s="110">
        <v>53.75817</v>
      </c>
      <c r="D71" s="111">
        <f t="shared" si="15"/>
        <v>4.1999999999999957</v>
      </c>
      <c r="E71" s="105">
        <v>53.940994402481003</v>
      </c>
      <c r="F71" s="105">
        <f t="shared" ref="F71:F134" si="28">(ROUND(E71,1)-ROUND(E70,1))</f>
        <v>1.1000000000000014</v>
      </c>
      <c r="G71" s="112">
        <f t="shared" si="16"/>
        <v>4.3999999999999986</v>
      </c>
      <c r="H71" s="108">
        <v>53.225088993111903</v>
      </c>
      <c r="I71" s="113">
        <f t="shared" ref="I71:I134" si="29">(ROUND(H71,1)-ROUND(H70,1))</f>
        <v>0</v>
      </c>
      <c r="J71" s="110">
        <v>55.825060000000001</v>
      </c>
      <c r="K71" s="111">
        <f t="shared" si="17"/>
        <v>4.7999999999999972</v>
      </c>
      <c r="L71" s="105">
        <v>55.665836179453699</v>
      </c>
      <c r="M71" s="105">
        <f t="shared" ref="M71:M134" si="30">(ROUND(L71,1)-ROUND(L70,1))</f>
        <v>1.4000000000000057</v>
      </c>
      <c r="N71" s="112">
        <f t="shared" si="18"/>
        <v>5</v>
      </c>
      <c r="O71" s="15">
        <v>54.519631409621098</v>
      </c>
      <c r="P71" s="114">
        <f t="shared" ref="P71:P134" si="31">(ROUND(O71,1)-ROUND(O70,1))</f>
        <v>-0.10000000000000142</v>
      </c>
      <c r="Q71" s="110">
        <v>57.352939999999997</v>
      </c>
      <c r="R71" s="111">
        <f t="shared" si="19"/>
        <v>3.1000000000000014</v>
      </c>
      <c r="S71" s="105">
        <v>58.9612117162171</v>
      </c>
      <c r="T71" s="105">
        <f t="shared" ref="T71:T134" si="32">(ROUND(S71,1)-ROUND(S70,1))</f>
        <v>3.7999999999999972</v>
      </c>
      <c r="U71" s="112">
        <f t="shared" si="20"/>
        <v>3.8999999999999986</v>
      </c>
      <c r="V71" s="15">
        <v>56.181070852425201</v>
      </c>
      <c r="W71" s="114">
        <f t="shared" ref="W71:W134" si="33">(ROUND(V71,1)-ROUND(V70,1))</f>
        <v>-9.9999999999994316E-2</v>
      </c>
      <c r="X71" s="110">
        <v>56.372549999999997</v>
      </c>
      <c r="Y71" s="111">
        <f t="shared" si="21"/>
        <v>4.6000000000000014</v>
      </c>
      <c r="Z71" s="105">
        <v>57.349221257375198</v>
      </c>
      <c r="AA71" s="105">
        <f t="shared" ref="AA71:AA134" si="34">(ROUND(Z71,1)-ROUND(Z70,1))</f>
        <v>3.0999999999999943</v>
      </c>
      <c r="AB71" s="112">
        <f t="shared" si="22"/>
        <v>5.5</v>
      </c>
      <c r="AC71" s="15">
        <v>55.734403000712703</v>
      </c>
      <c r="AD71" s="114">
        <f t="shared" ref="AD71:AD134" si="35">(ROUND(AC71,1)-ROUND(AC70,1))</f>
        <v>-9.9999999999994316E-2</v>
      </c>
      <c r="AE71" s="110">
        <v>51.79739</v>
      </c>
      <c r="AF71" s="111">
        <f t="shared" ref="AF71:AF134" si="36">(ROUND(AE71,1)-ROUND(AE70,1))</f>
        <v>-0.80000000000000426</v>
      </c>
      <c r="AG71" s="105">
        <v>52.065527006754301</v>
      </c>
      <c r="AH71" s="105">
        <f t="shared" ref="AH71:AH134" si="37">(ROUND(AG71,1)-ROUND(AG70,1))</f>
        <v>-0.39999999999999858</v>
      </c>
      <c r="AI71" s="112">
        <f t="shared" si="23"/>
        <v>5.1000000000000014</v>
      </c>
      <c r="AJ71" s="15">
        <v>52.289448907626998</v>
      </c>
      <c r="AK71" s="114">
        <f t="shared" ref="AK71:AK134" si="38">(ROUND(AJ71,1)-ROUND(AJ70,1))</f>
        <v>9.9999999999994316E-2</v>
      </c>
      <c r="AL71" s="110">
        <v>49.836599999999997</v>
      </c>
      <c r="AM71" s="111">
        <f t="shared" si="24"/>
        <v>1.3999999999999986</v>
      </c>
      <c r="AN71" s="105">
        <v>50.1369072566483</v>
      </c>
      <c r="AO71" s="105">
        <f t="shared" ref="AO71:AO134" si="39">(ROUND(AN71,1)-ROUND(AN70,1))</f>
        <v>0.10000000000000142</v>
      </c>
      <c r="AP71" s="112">
        <f t="shared" si="25"/>
        <v>1.6000000000000014</v>
      </c>
      <c r="AQ71" s="15">
        <v>50.0566269999252</v>
      </c>
      <c r="AR71" s="114">
        <f t="shared" ref="AR71:AR134" si="40">(ROUND(AQ71,1)-ROUND(AQ70,1))</f>
        <v>0</v>
      </c>
      <c r="AS71" s="110">
        <v>53.431370000000001</v>
      </c>
      <c r="AT71" s="111">
        <f t="shared" si="26"/>
        <v>6.7999999999999972</v>
      </c>
      <c r="AU71" s="105">
        <v>53.430999999999997</v>
      </c>
      <c r="AV71" s="105">
        <f t="shared" ref="AV71:AV134" si="41">(ROUND(AU71,1)-ROUND(AU70,1))</f>
        <v>2.1000000000000014</v>
      </c>
      <c r="AW71" s="112">
        <f t="shared" si="27"/>
        <v>6.7999999999999972</v>
      </c>
      <c r="AX71" s="15">
        <v>52.2904552333273</v>
      </c>
      <c r="AY71" s="114">
        <f t="shared" ref="AY71:AY134" si="42">(ROUND(AX71,1)-ROUND(AX70,1))</f>
        <v>9.9999999999994316E-2</v>
      </c>
    </row>
    <row r="72" spans="1:51">
      <c r="A72" s="41"/>
      <c r="B72" s="60" t="s">
        <v>7</v>
      </c>
      <c r="C72" s="110">
        <v>53.07432</v>
      </c>
      <c r="D72" s="111">
        <f t="shared" si="15"/>
        <v>2.5</v>
      </c>
      <c r="E72" s="105">
        <v>52.914653907683203</v>
      </c>
      <c r="F72" s="105">
        <f t="shared" si="28"/>
        <v>-1</v>
      </c>
      <c r="G72" s="112">
        <f t="shared" si="16"/>
        <v>2.3999999999999986</v>
      </c>
      <c r="H72" s="108">
        <v>53.182853733718602</v>
      </c>
      <c r="I72" s="113">
        <f t="shared" si="29"/>
        <v>0</v>
      </c>
      <c r="J72" s="110">
        <v>53.622750000000003</v>
      </c>
      <c r="K72" s="111">
        <f t="shared" si="17"/>
        <v>2.2000000000000028</v>
      </c>
      <c r="L72" s="105">
        <v>53.907819051992298</v>
      </c>
      <c r="M72" s="105">
        <f t="shared" si="30"/>
        <v>-1.8000000000000043</v>
      </c>
      <c r="N72" s="112">
        <f t="shared" si="18"/>
        <v>2.2999999999999972</v>
      </c>
      <c r="O72" s="15">
        <v>54.381500219993796</v>
      </c>
      <c r="P72" s="114">
        <f t="shared" si="31"/>
        <v>-0.10000000000000142</v>
      </c>
      <c r="Q72" s="110">
        <v>54.391889999999997</v>
      </c>
      <c r="R72" s="111">
        <f t="shared" si="19"/>
        <v>1.6999999999999957</v>
      </c>
      <c r="S72" s="105">
        <v>54.334182619261199</v>
      </c>
      <c r="T72" s="105">
        <f t="shared" si="32"/>
        <v>-4.7000000000000028</v>
      </c>
      <c r="U72" s="112">
        <f t="shared" si="20"/>
        <v>1.3999999999999986</v>
      </c>
      <c r="V72" s="15">
        <v>55.918621241234398</v>
      </c>
      <c r="W72" s="114">
        <f t="shared" si="33"/>
        <v>-0.30000000000000426</v>
      </c>
      <c r="X72" s="110">
        <v>55.067570000000003</v>
      </c>
      <c r="Y72" s="111">
        <f t="shared" si="21"/>
        <v>1.2000000000000028</v>
      </c>
      <c r="Z72" s="105">
        <v>54.718466764651701</v>
      </c>
      <c r="AA72" s="105">
        <f t="shared" si="34"/>
        <v>-2.5999999999999943</v>
      </c>
      <c r="AB72" s="112">
        <f t="shared" si="22"/>
        <v>1.2000000000000028</v>
      </c>
      <c r="AC72" s="15">
        <v>55.5417135868095</v>
      </c>
      <c r="AD72" s="114">
        <f t="shared" si="35"/>
        <v>-0.20000000000000284</v>
      </c>
      <c r="AE72" s="110">
        <v>52.53378</v>
      </c>
      <c r="AF72" s="111">
        <f t="shared" si="36"/>
        <v>0.70000000000000284</v>
      </c>
      <c r="AG72" s="105">
        <v>52.223754330688401</v>
      </c>
      <c r="AH72" s="105">
        <f t="shared" si="37"/>
        <v>0.10000000000000142</v>
      </c>
      <c r="AI72" s="112">
        <f t="shared" si="23"/>
        <v>3.4000000000000057</v>
      </c>
      <c r="AJ72" s="15">
        <v>52.494266742220297</v>
      </c>
      <c r="AK72" s="114">
        <f t="shared" si="38"/>
        <v>0.20000000000000284</v>
      </c>
      <c r="AL72" s="110">
        <v>49.66216</v>
      </c>
      <c r="AM72" s="111">
        <f t="shared" si="24"/>
        <v>1.1000000000000014</v>
      </c>
      <c r="AN72" s="105">
        <v>49.292990254706602</v>
      </c>
      <c r="AO72" s="105">
        <f t="shared" si="39"/>
        <v>-0.80000000000000426</v>
      </c>
      <c r="AP72" s="112">
        <f t="shared" si="25"/>
        <v>0.89999999999999858</v>
      </c>
      <c r="AQ72" s="15">
        <v>50.035953909740797</v>
      </c>
      <c r="AR72" s="114">
        <f t="shared" si="40"/>
        <v>-0.10000000000000142</v>
      </c>
      <c r="AS72" s="110">
        <v>53.71622</v>
      </c>
      <c r="AT72" s="111">
        <f t="shared" si="26"/>
        <v>5.2000000000000028</v>
      </c>
      <c r="AU72" s="105">
        <v>53.716000000000001</v>
      </c>
      <c r="AV72" s="105">
        <f t="shared" si="41"/>
        <v>0.30000000000000426</v>
      </c>
      <c r="AW72" s="112">
        <f t="shared" si="27"/>
        <v>5.2000000000000028</v>
      </c>
      <c r="AX72" s="15">
        <v>52.227599026036899</v>
      </c>
      <c r="AY72" s="114">
        <f t="shared" si="42"/>
        <v>-9.9999999999994316E-2</v>
      </c>
    </row>
    <row r="73" spans="1:51">
      <c r="A73" s="41"/>
      <c r="B73" s="60" t="s">
        <v>9</v>
      </c>
      <c r="C73" s="110">
        <v>52.464790000000001</v>
      </c>
      <c r="D73" s="111">
        <f t="shared" si="15"/>
        <v>0.89999999999999858</v>
      </c>
      <c r="E73" s="105">
        <v>52.929520677975901</v>
      </c>
      <c r="F73" s="105">
        <f t="shared" si="28"/>
        <v>0</v>
      </c>
      <c r="G73" s="112">
        <f t="shared" si="16"/>
        <v>1.1999999999999957</v>
      </c>
      <c r="H73" s="108">
        <v>53.058794004489997</v>
      </c>
      <c r="I73" s="113">
        <f t="shared" si="29"/>
        <v>-0.10000000000000142</v>
      </c>
      <c r="J73" s="110">
        <v>53.222670000000001</v>
      </c>
      <c r="K73" s="111">
        <f t="shared" si="17"/>
        <v>1.4000000000000057</v>
      </c>
      <c r="L73" s="105">
        <v>53.928561574770001</v>
      </c>
      <c r="M73" s="105">
        <f t="shared" si="30"/>
        <v>0</v>
      </c>
      <c r="N73" s="112">
        <f t="shared" si="18"/>
        <v>1.6999999999999957</v>
      </c>
      <c r="O73" s="15">
        <v>54.198693869555001</v>
      </c>
      <c r="P73" s="114">
        <f t="shared" si="31"/>
        <v>-0.19999999999999574</v>
      </c>
      <c r="Q73" s="110">
        <v>54.929580000000001</v>
      </c>
      <c r="R73" s="111">
        <f t="shared" si="19"/>
        <v>1.1999999999999957</v>
      </c>
      <c r="S73" s="105">
        <v>55.664120249084696</v>
      </c>
      <c r="T73" s="105">
        <f t="shared" si="32"/>
        <v>1.4000000000000057</v>
      </c>
      <c r="U73" s="112">
        <f t="shared" si="20"/>
        <v>1.6000000000000014</v>
      </c>
      <c r="V73" s="15">
        <v>55.548727108499897</v>
      </c>
      <c r="W73" s="114">
        <f t="shared" si="33"/>
        <v>-0.39999999999999858</v>
      </c>
      <c r="X73" s="110">
        <v>54.225349999999999</v>
      </c>
      <c r="Y73" s="111">
        <f t="shared" si="21"/>
        <v>-0.59999999999999432</v>
      </c>
      <c r="Z73" s="105">
        <v>55.619316142983699</v>
      </c>
      <c r="AA73" s="105">
        <f t="shared" si="34"/>
        <v>0.89999999999999858</v>
      </c>
      <c r="AB73" s="112">
        <f t="shared" si="22"/>
        <v>-0.39999999999999858</v>
      </c>
      <c r="AC73" s="15">
        <v>55.2497723122422</v>
      </c>
      <c r="AD73" s="114">
        <f t="shared" si="35"/>
        <v>-0.29999999999999716</v>
      </c>
      <c r="AE73" s="110">
        <v>50.352110000000003</v>
      </c>
      <c r="AF73" s="111">
        <f t="shared" si="36"/>
        <v>-2.1000000000000014</v>
      </c>
      <c r="AG73" s="105">
        <v>50.485656021587801</v>
      </c>
      <c r="AH73" s="105">
        <f t="shared" si="37"/>
        <v>-1.7000000000000028</v>
      </c>
      <c r="AI73" s="112">
        <f t="shared" si="23"/>
        <v>-0.10000000000000142</v>
      </c>
      <c r="AJ73" s="15">
        <v>52.742617271463999</v>
      </c>
      <c r="AK73" s="114">
        <f t="shared" si="38"/>
        <v>0.20000000000000284</v>
      </c>
      <c r="AL73" s="110">
        <v>50.704230000000003</v>
      </c>
      <c r="AM73" s="111">
        <f t="shared" si="24"/>
        <v>1</v>
      </c>
      <c r="AN73" s="105">
        <v>50.271829378373297</v>
      </c>
      <c r="AO73" s="105">
        <f t="shared" si="39"/>
        <v>1</v>
      </c>
      <c r="AP73" s="112">
        <f t="shared" si="25"/>
        <v>1.2999999999999972</v>
      </c>
      <c r="AQ73" s="15">
        <v>49.997470027351703</v>
      </c>
      <c r="AR73" s="114">
        <f t="shared" si="40"/>
        <v>0</v>
      </c>
      <c r="AS73" s="110">
        <v>52.112679999999997</v>
      </c>
      <c r="AT73" s="111">
        <f t="shared" si="26"/>
        <v>3.1000000000000014</v>
      </c>
      <c r="AU73" s="105">
        <v>52.113</v>
      </c>
      <c r="AV73" s="105">
        <f t="shared" si="41"/>
        <v>-1.6000000000000014</v>
      </c>
      <c r="AW73" s="112">
        <f t="shared" si="27"/>
        <v>3.1000000000000014</v>
      </c>
      <c r="AX73" s="15">
        <v>52.051809574038103</v>
      </c>
      <c r="AY73" s="114">
        <f t="shared" si="42"/>
        <v>-0.10000000000000142</v>
      </c>
    </row>
    <row r="74" spans="1:51">
      <c r="A74" s="41"/>
      <c r="B74" s="60" t="s">
        <v>10</v>
      </c>
      <c r="C74" s="110">
        <v>53.19444</v>
      </c>
      <c r="D74" s="111">
        <f t="shared" si="15"/>
        <v>0.20000000000000284</v>
      </c>
      <c r="E74" s="105">
        <v>53.248072627272798</v>
      </c>
      <c r="F74" s="105">
        <f t="shared" si="28"/>
        <v>0.30000000000000426</v>
      </c>
      <c r="G74" s="112">
        <f t="shared" si="16"/>
        <v>0.40000000000000568</v>
      </c>
      <c r="H74" s="108">
        <v>52.906655788022903</v>
      </c>
      <c r="I74" s="113">
        <f t="shared" si="29"/>
        <v>-0.20000000000000284</v>
      </c>
      <c r="J74" s="110">
        <v>53.964880000000001</v>
      </c>
      <c r="K74" s="111">
        <f t="shared" si="17"/>
        <v>0</v>
      </c>
      <c r="L74" s="105">
        <v>53.524706158958701</v>
      </c>
      <c r="M74" s="105">
        <f t="shared" si="30"/>
        <v>-0.39999999999999858</v>
      </c>
      <c r="N74" s="112">
        <f t="shared" si="18"/>
        <v>-0.10000000000000142</v>
      </c>
      <c r="O74" s="15">
        <v>54.024847567050699</v>
      </c>
      <c r="P74" s="114">
        <f t="shared" si="31"/>
        <v>-0.20000000000000284</v>
      </c>
      <c r="Q74" s="110">
        <v>54.34028</v>
      </c>
      <c r="R74" s="111">
        <f t="shared" si="19"/>
        <v>-2.1000000000000014</v>
      </c>
      <c r="S74" s="105">
        <v>55.052654453270499</v>
      </c>
      <c r="T74" s="105">
        <f t="shared" si="32"/>
        <v>-0.60000000000000142</v>
      </c>
      <c r="U74" s="112">
        <f t="shared" si="20"/>
        <v>-1.1999999999999957</v>
      </c>
      <c r="V74" s="15">
        <v>55.232908626977697</v>
      </c>
      <c r="W74" s="114">
        <f t="shared" si="33"/>
        <v>-0.29999999999999716</v>
      </c>
      <c r="X74" s="110">
        <v>55.55556</v>
      </c>
      <c r="Y74" s="111">
        <f t="shared" si="21"/>
        <v>-1.5</v>
      </c>
      <c r="Z74" s="105">
        <v>55.540418661507303</v>
      </c>
      <c r="AA74" s="105">
        <f t="shared" si="34"/>
        <v>-0.10000000000000142</v>
      </c>
      <c r="AB74" s="112">
        <f t="shared" si="22"/>
        <v>-0.60000000000000142</v>
      </c>
      <c r="AC74" s="15">
        <v>55.016047244492597</v>
      </c>
      <c r="AD74" s="114">
        <f t="shared" si="35"/>
        <v>-0.20000000000000284</v>
      </c>
      <c r="AE74" s="110">
        <v>53.645829999999997</v>
      </c>
      <c r="AF74" s="111">
        <f t="shared" si="36"/>
        <v>3.2000000000000028</v>
      </c>
      <c r="AG74" s="105">
        <v>53.1778602005934</v>
      </c>
      <c r="AH74" s="105">
        <f t="shared" si="37"/>
        <v>2.7000000000000028</v>
      </c>
      <c r="AI74" s="112">
        <f t="shared" si="23"/>
        <v>3.1000000000000014</v>
      </c>
      <c r="AJ74" s="15">
        <v>52.929831822090399</v>
      </c>
      <c r="AK74" s="114">
        <f t="shared" si="38"/>
        <v>0.19999999999999574</v>
      </c>
      <c r="AL74" s="110">
        <v>50.520829999999997</v>
      </c>
      <c r="AM74" s="111">
        <f t="shared" si="24"/>
        <v>-0.29999999999999716</v>
      </c>
      <c r="AN74" s="105">
        <v>50.331619646466898</v>
      </c>
      <c r="AO74" s="105">
        <f t="shared" si="39"/>
        <v>0</v>
      </c>
      <c r="AP74" s="112">
        <f t="shared" si="25"/>
        <v>-0.20000000000000284</v>
      </c>
      <c r="AQ74" s="15">
        <v>49.942175902363203</v>
      </c>
      <c r="AR74" s="114">
        <f t="shared" si="40"/>
        <v>-0.10000000000000142</v>
      </c>
      <c r="AS74" s="110">
        <v>51.90972</v>
      </c>
      <c r="AT74" s="111">
        <f t="shared" si="26"/>
        <v>2.1999999999999957</v>
      </c>
      <c r="AU74" s="105">
        <v>51.91</v>
      </c>
      <c r="AV74" s="105">
        <f t="shared" si="41"/>
        <v>-0.20000000000000284</v>
      </c>
      <c r="AW74" s="112">
        <f t="shared" si="27"/>
        <v>2.1999999999999957</v>
      </c>
      <c r="AX74" s="15">
        <v>51.819997432131601</v>
      </c>
      <c r="AY74" s="114">
        <f t="shared" si="42"/>
        <v>-0.30000000000000426</v>
      </c>
    </row>
    <row r="75" spans="1:51">
      <c r="A75" s="41"/>
      <c r="B75" s="60" t="s">
        <v>11</v>
      </c>
      <c r="C75" s="110">
        <v>54.166670000000003</v>
      </c>
      <c r="D75" s="111">
        <f t="shared" si="15"/>
        <v>2.3000000000000043</v>
      </c>
      <c r="E75" s="105">
        <v>53.0770852237737</v>
      </c>
      <c r="F75" s="105">
        <f t="shared" si="28"/>
        <v>-0.10000000000000142</v>
      </c>
      <c r="G75" s="112">
        <f t="shared" si="16"/>
        <v>2.1000000000000014</v>
      </c>
      <c r="H75" s="108">
        <v>52.770089274380098</v>
      </c>
      <c r="I75" s="113">
        <f t="shared" si="29"/>
        <v>-0.10000000000000142</v>
      </c>
      <c r="J75" s="110">
        <v>55.957920000000001</v>
      </c>
      <c r="K75" s="111">
        <f t="shared" si="17"/>
        <v>2.5</v>
      </c>
      <c r="L75" s="105">
        <v>54.857681398302802</v>
      </c>
      <c r="M75" s="105">
        <f t="shared" si="30"/>
        <v>1.3999999999999986</v>
      </c>
      <c r="N75" s="112">
        <f t="shared" si="18"/>
        <v>2.1000000000000014</v>
      </c>
      <c r="O75" s="15">
        <v>53.868229024213903</v>
      </c>
      <c r="P75" s="114">
        <f t="shared" si="31"/>
        <v>-0.10000000000000142</v>
      </c>
      <c r="Q75" s="110">
        <v>56.94444</v>
      </c>
      <c r="R75" s="111">
        <f t="shared" si="19"/>
        <v>1.8999999999999986</v>
      </c>
      <c r="S75" s="105">
        <v>55.006236740188001</v>
      </c>
      <c r="T75" s="105">
        <f t="shared" si="32"/>
        <v>-0.10000000000000142</v>
      </c>
      <c r="U75" s="112">
        <f t="shared" si="20"/>
        <v>1.2000000000000028</v>
      </c>
      <c r="V75" s="15">
        <v>55.0893948908966</v>
      </c>
      <c r="W75" s="114">
        <f t="shared" si="33"/>
        <v>-0.10000000000000142</v>
      </c>
      <c r="X75" s="110">
        <v>56.94444</v>
      </c>
      <c r="Y75" s="111">
        <f t="shared" si="21"/>
        <v>-0.70000000000000284</v>
      </c>
      <c r="Z75" s="105">
        <v>55.0242897960444</v>
      </c>
      <c r="AA75" s="105">
        <f t="shared" si="34"/>
        <v>-0.5</v>
      </c>
      <c r="AB75" s="112">
        <f t="shared" si="22"/>
        <v>-1</v>
      </c>
      <c r="AC75" s="15">
        <v>54.8948518076295</v>
      </c>
      <c r="AD75" s="114">
        <f t="shared" si="35"/>
        <v>-0.10000000000000142</v>
      </c>
      <c r="AE75" s="110">
        <v>53.99306</v>
      </c>
      <c r="AF75" s="111">
        <f t="shared" si="36"/>
        <v>0.39999999999999858</v>
      </c>
      <c r="AG75" s="105">
        <v>53.597331623459397</v>
      </c>
      <c r="AH75" s="105">
        <f t="shared" si="37"/>
        <v>0.39999999999999858</v>
      </c>
      <c r="AI75" s="112">
        <f t="shared" si="23"/>
        <v>2.7000000000000028</v>
      </c>
      <c r="AJ75" s="15">
        <v>52.984139189390497</v>
      </c>
      <c r="AK75" s="114">
        <f t="shared" si="38"/>
        <v>0.10000000000000142</v>
      </c>
      <c r="AL75" s="110">
        <v>50.86806</v>
      </c>
      <c r="AM75" s="111">
        <f t="shared" si="24"/>
        <v>2.6000000000000014</v>
      </c>
      <c r="AN75" s="105">
        <v>50.744686994809697</v>
      </c>
      <c r="AO75" s="105">
        <f t="shared" si="39"/>
        <v>0.40000000000000568</v>
      </c>
      <c r="AP75" s="112">
        <f t="shared" si="25"/>
        <v>2.5</v>
      </c>
      <c r="AQ75" s="15">
        <v>49.870449300963898</v>
      </c>
      <c r="AR75" s="114">
        <f t="shared" si="40"/>
        <v>0</v>
      </c>
      <c r="AS75" s="110">
        <v>52.083329999999997</v>
      </c>
      <c r="AT75" s="111">
        <f t="shared" si="26"/>
        <v>4.7000000000000028</v>
      </c>
      <c r="AU75" s="105">
        <v>52.082999999999998</v>
      </c>
      <c r="AV75" s="105">
        <f t="shared" si="41"/>
        <v>0.20000000000000284</v>
      </c>
      <c r="AW75" s="112">
        <f t="shared" si="27"/>
        <v>4.7000000000000028</v>
      </c>
      <c r="AX75" s="15">
        <v>51.589574799315898</v>
      </c>
      <c r="AY75" s="114">
        <f t="shared" si="42"/>
        <v>-0.19999999999999574</v>
      </c>
    </row>
    <row r="76" spans="1:51">
      <c r="A76" s="41"/>
      <c r="B76" s="60" t="s">
        <v>12</v>
      </c>
      <c r="C76" s="110">
        <v>51.240310000000001</v>
      </c>
      <c r="D76" s="111">
        <f t="shared" si="15"/>
        <v>-1.2999999999999972</v>
      </c>
      <c r="E76" s="105">
        <v>51.896597063379197</v>
      </c>
      <c r="F76" s="105">
        <f t="shared" si="28"/>
        <v>-1.2000000000000028</v>
      </c>
      <c r="G76" s="112">
        <f t="shared" si="16"/>
        <v>-1.7000000000000028</v>
      </c>
      <c r="H76" s="108">
        <v>52.691345314687098</v>
      </c>
      <c r="I76" s="113">
        <f t="shared" si="29"/>
        <v>-9.9999999999994316E-2</v>
      </c>
      <c r="J76" s="110">
        <v>51.5152</v>
      </c>
      <c r="K76" s="111">
        <f t="shared" si="17"/>
        <v>-1.2000000000000028</v>
      </c>
      <c r="L76" s="105">
        <v>53.497078225028503</v>
      </c>
      <c r="M76" s="105">
        <f t="shared" si="30"/>
        <v>-1.3999999999999986</v>
      </c>
      <c r="N76" s="112">
        <f t="shared" si="18"/>
        <v>-0.89999999999999858</v>
      </c>
      <c r="O76" s="15">
        <v>53.749312800279803</v>
      </c>
      <c r="P76" s="114">
        <f t="shared" si="31"/>
        <v>-0.19999999999999574</v>
      </c>
      <c r="Q76" s="110">
        <v>54.263570000000001</v>
      </c>
      <c r="R76" s="111">
        <f t="shared" si="19"/>
        <v>-2.2000000000000028</v>
      </c>
      <c r="S76" s="105">
        <v>54.772795472469902</v>
      </c>
      <c r="T76" s="105">
        <f t="shared" si="32"/>
        <v>-0.20000000000000284</v>
      </c>
      <c r="U76" s="112">
        <f t="shared" si="20"/>
        <v>-2.6000000000000014</v>
      </c>
      <c r="V76" s="15">
        <v>55.131410335422103</v>
      </c>
      <c r="W76" s="114">
        <f t="shared" si="33"/>
        <v>0</v>
      </c>
      <c r="X76" s="110">
        <v>51.162790000000001</v>
      </c>
      <c r="Y76" s="111">
        <f t="shared" si="21"/>
        <v>-3.3999999999999986</v>
      </c>
      <c r="Z76" s="105">
        <v>52.774971957699798</v>
      </c>
      <c r="AA76" s="105">
        <f t="shared" si="34"/>
        <v>-2.2000000000000028</v>
      </c>
      <c r="AB76" s="112">
        <f t="shared" si="22"/>
        <v>-4.8000000000000043</v>
      </c>
      <c r="AC76" s="15">
        <v>54.882293820121497</v>
      </c>
      <c r="AD76" s="114">
        <f t="shared" si="35"/>
        <v>0</v>
      </c>
      <c r="AE76" s="110">
        <v>52.906979999999997</v>
      </c>
      <c r="AF76" s="111">
        <f t="shared" si="36"/>
        <v>-1.1000000000000014</v>
      </c>
      <c r="AG76" s="105">
        <v>53.0908127298122</v>
      </c>
      <c r="AH76" s="105">
        <f t="shared" si="37"/>
        <v>-0.5</v>
      </c>
      <c r="AI76" s="112">
        <f t="shared" si="23"/>
        <v>1.3999999999999986</v>
      </c>
      <c r="AJ76" s="15">
        <v>52.887578894838697</v>
      </c>
      <c r="AK76" s="114">
        <f t="shared" si="38"/>
        <v>-0.10000000000000142</v>
      </c>
      <c r="AL76" s="110">
        <v>48.837209999999999</v>
      </c>
      <c r="AM76" s="111">
        <f t="shared" si="24"/>
        <v>-1.6000000000000014</v>
      </c>
      <c r="AN76" s="105">
        <v>48.038490401340198</v>
      </c>
      <c r="AO76" s="105">
        <f t="shared" si="39"/>
        <v>-2.7000000000000028</v>
      </c>
      <c r="AP76" s="112">
        <f t="shared" si="25"/>
        <v>-1.7999999999999972</v>
      </c>
      <c r="AQ76" s="15">
        <v>49.781654785465904</v>
      </c>
      <c r="AR76" s="114">
        <f t="shared" si="40"/>
        <v>-0.10000000000000142</v>
      </c>
      <c r="AS76" s="110">
        <v>49.031010000000002</v>
      </c>
      <c r="AT76" s="111">
        <f t="shared" si="26"/>
        <v>-1</v>
      </c>
      <c r="AU76" s="105">
        <v>49.46</v>
      </c>
      <c r="AV76" s="105">
        <f t="shared" si="41"/>
        <v>-2.6000000000000014</v>
      </c>
      <c r="AW76" s="112">
        <f t="shared" si="27"/>
        <v>-0.5</v>
      </c>
      <c r="AX76" s="15">
        <v>51.411441766559697</v>
      </c>
      <c r="AY76" s="114">
        <f t="shared" si="42"/>
        <v>-0.20000000000000284</v>
      </c>
    </row>
    <row r="77" spans="1:51">
      <c r="A77" s="42">
        <v>2011</v>
      </c>
      <c r="B77" s="60" t="s">
        <v>4</v>
      </c>
      <c r="C77" s="110">
        <v>50.86806</v>
      </c>
      <c r="D77" s="111">
        <f t="shared" si="15"/>
        <v>-1.1000000000000014</v>
      </c>
      <c r="E77" s="105">
        <v>52.4455126490449</v>
      </c>
      <c r="F77" s="105">
        <f t="shared" si="28"/>
        <v>0.5</v>
      </c>
      <c r="G77" s="112">
        <f t="shared" si="16"/>
        <v>-1</v>
      </c>
      <c r="H77" s="108">
        <v>52.7327152049292</v>
      </c>
      <c r="I77" s="113">
        <f t="shared" si="29"/>
        <v>0</v>
      </c>
      <c r="J77" s="110">
        <v>52.030529999999999</v>
      </c>
      <c r="K77" s="111">
        <f t="shared" si="17"/>
        <v>-0.29999999999999716</v>
      </c>
      <c r="L77" s="105">
        <v>53.1595331773905</v>
      </c>
      <c r="M77" s="105">
        <f t="shared" si="30"/>
        <v>-0.29999999999999716</v>
      </c>
      <c r="N77" s="112">
        <f t="shared" si="18"/>
        <v>-0.29999999999999716</v>
      </c>
      <c r="O77" s="15">
        <v>53.712811001416298</v>
      </c>
      <c r="P77" s="114">
        <f t="shared" si="31"/>
        <v>0</v>
      </c>
      <c r="Q77" s="110">
        <v>51.90972</v>
      </c>
      <c r="R77" s="111">
        <f t="shared" si="19"/>
        <v>-2.8000000000000043</v>
      </c>
      <c r="S77" s="105">
        <v>55.4952898451658</v>
      </c>
      <c r="T77" s="105">
        <f t="shared" si="32"/>
        <v>0.70000000000000284</v>
      </c>
      <c r="U77" s="112">
        <f t="shared" si="20"/>
        <v>-2</v>
      </c>
      <c r="V77" s="15">
        <v>55.287337360129698</v>
      </c>
      <c r="W77" s="114">
        <f t="shared" si="33"/>
        <v>0.19999999999999574</v>
      </c>
      <c r="X77" s="110">
        <v>54.166670000000003</v>
      </c>
      <c r="Y77" s="111">
        <f t="shared" si="21"/>
        <v>0</v>
      </c>
      <c r="Z77" s="105">
        <v>55.807192490063898</v>
      </c>
      <c r="AA77" s="105">
        <f t="shared" si="34"/>
        <v>3</v>
      </c>
      <c r="AB77" s="112">
        <f t="shared" si="22"/>
        <v>-1.1000000000000014</v>
      </c>
      <c r="AC77" s="15">
        <v>55.066439312132303</v>
      </c>
      <c r="AD77" s="114">
        <f t="shared" si="35"/>
        <v>0.20000000000000284</v>
      </c>
      <c r="AE77" s="110">
        <v>50.520829999999997</v>
      </c>
      <c r="AF77" s="111">
        <f t="shared" si="36"/>
        <v>-2.3999999999999986</v>
      </c>
      <c r="AG77" s="105">
        <v>51.858925171725097</v>
      </c>
      <c r="AH77" s="105">
        <f t="shared" si="37"/>
        <v>-1.2000000000000028</v>
      </c>
      <c r="AI77" s="112">
        <f t="shared" si="23"/>
        <v>-0.30000000000000426</v>
      </c>
      <c r="AJ77" s="15">
        <v>52.734526061659601</v>
      </c>
      <c r="AK77" s="114">
        <f t="shared" si="38"/>
        <v>-0.19999999999999574</v>
      </c>
      <c r="AL77" s="110">
        <v>48.78472</v>
      </c>
      <c r="AM77" s="111">
        <f t="shared" si="24"/>
        <v>-0.60000000000000142</v>
      </c>
      <c r="AN77" s="105">
        <v>49.370391621848697</v>
      </c>
      <c r="AO77" s="105">
        <f t="shared" si="39"/>
        <v>1.3999999999999986</v>
      </c>
      <c r="AP77" s="112">
        <f t="shared" si="25"/>
        <v>-0.30000000000000426</v>
      </c>
      <c r="AQ77" s="15">
        <v>49.669168602460097</v>
      </c>
      <c r="AR77" s="114">
        <f t="shared" si="40"/>
        <v>-9.9999999999994316E-2</v>
      </c>
      <c r="AS77" s="110">
        <v>48.958329999999997</v>
      </c>
      <c r="AT77" s="111">
        <f t="shared" si="26"/>
        <v>-2</v>
      </c>
      <c r="AU77" s="105">
        <v>48.957999999999998</v>
      </c>
      <c r="AV77" s="105">
        <f t="shared" si="41"/>
        <v>-0.5</v>
      </c>
      <c r="AW77" s="112">
        <f t="shared" si="27"/>
        <v>-1</v>
      </c>
      <c r="AX77" s="15">
        <v>51.312181148809898</v>
      </c>
      <c r="AY77" s="114">
        <f t="shared" si="42"/>
        <v>-0.10000000000000142</v>
      </c>
    </row>
    <row r="78" spans="1:51">
      <c r="A78" s="41"/>
      <c r="B78" s="60" t="s">
        <v>5</v>
      </c>
      <c r="C78" s="110">
        <v>52.74306</v>
      </c>
      <c r="D78" s="111">
        <f t="shared" si="15"/>
        <v>1.4000000000000057</v>
      </c>
      <c r="E78" s="105">
        <v>53.221207974101397</v>
      </c>
      <c r="F78" s="105">
        <f t="shared" si="28"/>
        <v>0.80000000000000426</v>
      </c>
      <c r="G78" s="112">
        <f t="shared" si="16"/>
        <v>0.30000000000000426</v>
      </c>
      <c r="H78" s="108">
        <v>52.856967490517299</v>
      </c>
      <c r="I78" s="113">
        <f t="shared" si="29"/>
        <v>0.19999999999999574</v>
      </c>
      <c r="J78" s="110">
        <v>53.563079999999999</v>
      </c>
      <c r="K78" s="111">
        <f t="shared" si="17"/>
        <v>0.20000000000000284</v>
      </c>
      <c r="L78" s="105">
        <v>54.159261472281102</v>
      </c>
      <c r="M78" s="105">
        <f t="shared" si="30"/>
        <v>1</v>
      </c>
      <c r="N78" s="112">
        <f t="shared" si="18"/>
        <v>0</v>
      </c>
      <c r="O78" s="15">
        <v>53.734316703005398</v>
      </c>
      <c r="P78" s="114">
        <f t="shared" si="31"/>
        <v>0</v>
      </c>
      <c r="Q78" s="110">
        <v>55.38194</v>
      </c>
      <c r="R78" s="111">
        <f t="shared" si="19"/>
        <v>0.79999999999999716</v>
      </c>
      <c r="S78" s="105">
        <v>55.752399048319901</v>
      </c>
      <c r="T78" s="105">
        <f t="shared" si="32"/>
        <v>0.29999999999999716</v>
      </c>
      <c r="U78" s="112">
        <f t="shared" si="20"/>
        <v>-0.90000000000000568</v>
      </c>
      <c r="V78" s="15">
        <v>55.478027043081603</v>
      </c>
      <c r="W78" s="114">
        <f t="shared" si="33"/>
        <v>0.20000000000000284</v>
      </c>
      <c r="X78" s="110">
        <v>54.861109999999996</v>
      </c>
      <c r="Y78" s="111">
        <f t="shared" si="21"/>
        <v>1</v>
      </c>
      <c r="Z78" s="105">
        <v>55.789940462086903</v>
      </c>
      <c r="AA78" s="105">
        <f t="shared" si="34"/>
        <v>0</v>
      </c>
      <c r="AB78" s="112">
        <f t="shared" si="22"/>
        <v>-0.20000000000000284</v>
      </c>
      <c r="AC78" s="15">
        <v>55.385383020203001</v>
      </c>
      <c r="AD78" s="114">
        <f t="shared" si="35"/>
        <v>0.29999999999999716</v>
      </c>
      <c r="AE78" s="110">
        <v>53.125</v>
      </c>
      <c r="AF78" s="111">
        <f t="shared" si="36"/>
        <v>2.6000000000000014</v>
      </c>
      <c r="AG78" s="105">
        <v>52.7959950509943</v>
      </c>
      <c r="AH78" s="105">
        <f t="shared" si="37"/>
        <v>0.89999999999999858</v>
      </c>
      <c r="AI78" s="112">
        <f t="shared" si="23"/>
        <v>0.5</v>
      </c>
      <c r="AJ78" s="15">
        <v>52.572486969947697</v>
      </c>
      <c r="AK78" s="114">
        <f t="shared" si="38"/>
        <v>-0.10000000000000142</v>
      </c>
      <c r="AL78" s="110">
        <v>49.65278</v>
      </c>
      <c r="AM78" s="111">
        <f t="shared" si="24"/>
        <v>1.8000000000000043</v>
      </c>
      <c r="AN78" s="105">
        <v>50.058974844550299</v>
      </c>
      <c r="AO78" s="105">
        <f t="shared" si="39"/>
        <v>0.70000000000000284</v>
      </c>
      <c r="AP78" s="112">
        <f t="shared" si="25"/>
        <v>0.89999999999999858</v>
      </c>
      <c r="AQ78" s="15">
        <v>49.535401861604797</v>
      </c>
      <c r="AR78" s="114">
        <f t="shared" si="40"/>
        <v>-0.20000000000000284</v>
      </c>
      <c r="AS78" s="110">
        <v>50.69444</v>
      </c>
      <c r="AT78" s="111">
        <f t="shared" si="26"/>
        <v>2.1000000000000014</v>
      </c>
      <c r="AU78" s="105">
        <v>50.694000000000003</v>
      </c>
      <c r="AV78" s="105">
        <f t="shared" si="41"/>
        <v>1.7000000000000028</v>
      </c>
      <c r="AW78" s="112">
        <f t="shared" si="27"/>
        <v>1.1000000000000014</v>
      </c>
      <c r="AX78" s="15">
        <v>51.3019018029037</v>
      </c>
      <c r="AY78" s="114">
        <f t="shared" si="42"/>
        <v>0</v>
      </c>
    </row>
    <row r="79" spans="1:51">
      <c r="A79" s="41"/>
      <c r="B79" s="60" t="s">
        <v>6</v>
      </c>
      <c r="C79" s="110">
        <v>54.233580000000003</v>
      </c>
      <c r="D79" s="111">
        <f t="shared" si="15"/>
        <v>-0.19999999999999574</v>
      </c>
      <c r="E79" s="105">
        <v>53.287099541517598</v>
      </c>
      <c r="F79" s="105">
        <f t="shared" si="28"/>
        <v>9.9999999999994316E-2</v>
      </c>
      <c r="G79" s="112">
        <f t="shared" si="16"/>
        <v>-0.20000000000000284</v>
      </c>
      <c r="H79" s="108">
        <v>52.959352613404697</v>
      </c>
      <c r="I79" s="113">
        <f t="shared" si="29"/>
        <v>0.10000000000000142</v>
      </c>
      <c r="J79" s="110">
        <v>55.512790000000003</v>
      </c>
      <c r="K79" s="111">
        <f t="shared" si="17"/>
        <v>0.5</v>
      </c>
      <c r="L79" s="105">
        <v>53.846089571411802</v>
      </c>
      <c r="M79" s="105">
        <f t="shared" si="30"/>
        <v>-0.40000000000000568</v>
      </c>
      <c r="N79" s="112">
        <f t="shared" si="18"/>
        <v>-0.30000000000000426</v>
      </c>
      <c r="O79" s="15">
        <v>53.7679201753716</v>
      </c>
      <c r="P79" s="114">
        <f t="shared" si="31"/>
        <v>9.9999999999994316E-2</v>
      </c>
      <c r="Q79" s="110">
        <v>59.124090000000002</v>
      </c>
      <c r="R79" s="111">
        <f t="shared" si="19"/>
        <v>-0.29999999999999716</v>
      </c>
      <c r="S79" s="105">
        <v>55.620757871741901</v>
      </c>
      <c r="T79" s="105">
        <f t="shared" si="32"/>
        <v>-0.19999999999999574</v>
      </c>
      <c r="U79" s="112">
        <f t="shared" si="20"/>
        <v>-0.10000000000000142</v>
      </c>
      <c r="V79" s="15">
        <v>55.516006690219399</v>
      </c>
      <c r="W79" s="114">
        <f t="shared" si="33"/>
        <v>0</v>
      </c>
      <c r="X79" s="110">
        <v>59.306570000000001</v>
      </c>
      <c r="Y79" s="111">
        <f t="shared" si="21"/>
        <v>1.3999999999999986</v>
      </c>
      <c r="Z79" s="105">
        <v>56.583516110035497</v>
      </c>
      <c r="AA79" s="105">
        <f t="shared" si="34"/>
        <v>0.80000000000000426</v>
      </c>
      <c r="AB79" s="112">
        <f t="shared" si="22"/>
        <v>0.60000000000000142</v>
      </c>
      <c r="AC79" s="15">
        <v>55.621744584056501</v>
      </c>
      <c r="AD79" s="114">
        <f t="shared" si="35"/>
        <v>0.20000000000000284</v>
      </c>
      <c r="AE79" s="110">
        <v>51.824820000000003</v>
      </c>
      <c r="AF79" s="111">
        <f t="shared" si="36"/>
        <v>-1.3000000000000043</v>
      </c>
      <c r="AG79" s="105">
        <v>52.153858565735803</v>
      </c>
      <c r="AH79" s="105">
        <f t="shared" si="37"/>
        <v>-0.59999999999999432</v>
      </c>
      <c r="AI79" s="112">
        <f t="shared" si="23"/>
        <v>-0.29999999999999716</v>
      </c>
      <c r="AJ79" s="15">
        <v>52.443192932738903</v>
      </c>
      <c r="AK79" s="114">
        <f t="shared" si="38"/>
        <v>-0.20000000000000284</v>
      </c>
      <c r="AL79" s="110">
        <v>47.992699999999999</v>
      </c>
      <c r="AM79" s="111">
        <f t="shared" si="24"/>
        <v>-3.7000000000000028</v>
      </c>
      <c r="AN79" s="105">
        <v>48.583900378541202</v>
      </c>
      <c r="AO79" s="105">
        <f t="shared" si="39"/>
        <v>-1.5</v>
      </c>
      <c r="AP79" s="112">
        <f t="shared" si="25"/>
        <v>-1.8999999999999986</v>
      </c>
      <c r="AQ79" s="15">
        <v>49.389826062581797</v>
      </c>
      <c r="AR79" s="114">
        <f t="shared" si="40"/>
        <v>-0.10000000000000142</v>
      </c>
      <c r="AS79" s="110">
        <v>52.919710000000002</v>
      </c>
      <c r="AT79" s="111">
        <f t="shared" si="26"/>
        <v>2.6999999999999957</v>
      </c>
      <c r="AU79" s="105">
        <v>52.92</v>
      </c>
      <c r="AV79" s="105">
        <f t="shared" si="41"/>
        <v>2.1999999999999957</v>
      </c>
      <c r="AW79" s="112">
        <f t="shared" si="27"/>
        <v>1.3999999999999986</v>
      </c>
      <c r="AX79" s="15">
        <v>51.366532181520299</v>
      </c>
      <c r="AY79" s="114">
        <f t="shared" si="42"/>
        <v>0.10000000000000142</v>
      </c>
    </row>
    <row r="80" spans="1:51">
      <c r="A80" s="41"/>
      <c r="B80" s="60" t="s">
        <v>7</v>
      </c>
      <c r="C80" s="110">
        <v>53.258929999999999</v>
      </c>
      <c r="D80" s="111">
        <f t="shared" si="15"/>
        <v>-1.4000000000000057</v>
      </c>
      <c r="E80" s="105">
        <v>52.625480385071398</v>
      </c>
      <c r="F80" s="105">
        <f t="shared" si="28"/>
        <v>-0.69999999999999574</v>
      </c>
      <c r="G80" s="112">
        <f t="shared" si="16"/>
        <v>-0.5</v>
      </c>
      <c r="H80" s="108">
        <v>52.938368161675697</v>
      </c>
      <c r="I80" s="113">
        <f t="shared" si="29"/>
        <v>-0.10000000000000142</v>
      </c>
      <c r="J80" s="110">
        <v>52.646189999999997</v>
      </c>
      <c r="K80" s="111">
        <f t="shared" si="17"/>
        <v>-4.1000000000000014</v>
      </c>
      <c r="L80" s="105">
        <v>52.9922505945664</v>
      </c>
      <c r="M80" s="105">
        <f t="shared" si="30"/>
        <v>-0.79999999999999716</v>
      </c>
      <c r="N80" s="112">
        <f t="shared" si="18"/>
        <v>-1.7000000000000028</v>
      </c>
      <c r="O80" s="15">
        <v>53.822344527414302</v>
      </c>
      <c r="P80" s="114">
        <f t="shared" si="31"/>
        <v>0</v>
      </c>
      <c r="Q80" s="110">
        <v>55.803570000000001</v>
      </c>
      <c r="R80" s="111">
        <f t="shared" si="19"/>
        <v>-2.5</v>
      </c>
      <c r="S80" s="105">
        <v>54.962666737146399</v>
      </c>
      <c r="T80" s="105">
        <f t="shared" si="32"/>
        <v>-0.60000000000000142</v>
      </c>
      <c r="U80" s="112">
        <f t="shared" si="20"/>
        <v>-0.5</v>
      </c>
      <c r="V80" s="15">
        <v>55.349207475386997</v>
      </c>
      <c r="W80" s="114">
        <f t="shared" si="33"/>
        <v>-0.20000000000000284</v>
      </c>
      <c r="X80" s="110">
        <v>54.6875</v>
      </c>
      <c r="Y80" s="111">
        <f t="shared" si="21"/>
        <v>-4.5999999999999943</v>
      </c>
      <c r="Z80" s="105">
        <v>54.067384482237301</v>
      </c>
      <c r="AA80" s="105">
        <f t="shared" si="34"/>
        <v>-2.5</v>
      </c>
      <c r="AB80" s="112">
        <f t="shared" si="22"/>
        <v>-2.1999999999999957</v>
      </c>
      <c r="AC80" s="15">
        <v>55.611372978589898</v>
      </c>
      <c r="AD80" s="114">
        <f t="shared" si="35"/>
        <v>0</v>
      </c>
      <c r="AE80" s="110">
        <v>53.125</v>
      </c>
      <c r="AF80" s="111">
        <f t="shared" si="36"/>
        <v>1.3000000000000043</v>
      </c>
      <c r="AG80" s="105">
        <v>52.461688215305799</v>
      </c>
      <c r="AH80" s="105">
        <f t="shared" si="37"/>
        <v>0.29999999999999716</v>
      </c>
      <c r="AI80" s="112">
        <f t="shared" si="23"/>
        <v>-0.29999999999999716</v>
      </c>
      <c r="AJ80" s="15">
        <v>52.293655837190201</v>
      </c>
      <c r="AK80" s="114">
        <f t="shared" si="38"/>
        <v>-0.10000000000000142</v>
      </c>
      <c r="AL80" s="110">
        <v>51.785710000000002</v>
      </c>
      <c r="AM80" s="111">
        <f t="shared" si="24"/>
        <v>0.79999999999999716</v>
      </c>
      <c r="AN80" s="105">
        <v>51.516664785372299</v>
      </c>
      <c r="AO80" s="105">
        <f t="shared" si="39"/>
        <v>2.8999999999999986</v>
      </c>
      <c r="AP80" s="112">
        <f t="shared" si="25"/>
        <v>0.5</v>
      </c>
      <c r="AQ80" s="15">
        <v>49.2392547440882</v>
      </c>
      <c r="AR80" s="114">
        <f t="shared" si="40"/>
        <v>-0.19999999999999574</v>
      </c>
      <c r="AS80" s="110">
        <v>50.892859999999999</v>
      </c>
      <c r="AT80" s="111">
        <f t="shared" si="26"/>
        <v>-0.30000000000000426</v>
      </c>
      <c r="AU80" s="105">
        <v>50.893000000000001</v>
      </c>
      <c r="AV80" s="105">
        <f t="shared" si="41"/>
        <v>-2</v>
      </c>
      <c r="AW80" s="112">
        <f t="shared" si="27"/>
        <v>-0.20000000000000284</v>
      </c>
      <c r="AX80" s="15">
        <v>51.482027268532903</v>
      </c>
      <c r="AY80" s="114">
        <f t="shared" si="42"/>
        <v>0.10000000000000142</v>
      </c>
    </row>
    <row r="81" spans="1:51">
      <c r="A81" s="41"/>
      <c r="B81" s="60" t="s">
        <v>6</v>
      </c>
      <c r="C81" s="110">
        <v>53.740459999999999</v>
      </c>
      <c r="D81" s="111">
        <f t="shared" si="15"/>
        <v>-0.19999999999999574</v>
      </c>
      <c r="E81" s="105">
        <v>52.822926960569703</v>
      </c>
      <c r="F81" s="105">
        <f t="shared" si="28"/>
        <v>0.19999999999999574</v>
      </c>
      <c r="G81" s="112">
        <f t="shared" si="16"/>
        <v>-0.30000000000000426</v>
      </c>
      <c r="H81" s="108">
        <v>52.7136048226211</v>
      </c>
      <c r="I81" s="113">
        <f t="shared" si="29"/>
        <v>-0.19999999999999574</v>
      </c>
      <c r="J81" s="110">
        <v>54.978250000000003</v>
      </c>
      <c r="K81" s="111">
        <f t="shared" si="17"/>
        <v>0.39999999999999858</v>
      </c>
      <c r="L81" s="105">
        <v>54.6705374940992</v>
      </c>
      <c r="M81" s="105">
        <f t="shared" si="30"/>
        <v>1.7000000000000028</v>
      </c>
      <c r="N81" s="112">
        <f t="shared" si="18"/>
        <v>0.5</v>
      </c>
      <c r="O81" s="15">
        <v>53.841985266635703</v>
      </c>
      <c r="P81" s="114">
        <f t="shared" si="31"/>
        <v>0</v>
      </c>
      <c r="Q81" s="110">
        <v>56.297710000000002</v>
      </c>
      <c r="R81" s="111">
        <f t="shared" si="19"/>
        <v>-1.1000000000000014</v>
      </c>
      <c r="S81" s="105">
        <v>55.3884751117332</v>
      </c>
      <c r="T81" s="105">
        <f t="shared" si="32"/>
        <v>0.39999999999999858</v>
      </c>
      <c r="U81" s="112">
        <f t="shared" si="20"/>
        <v>-1.7000000000000028</v>
      </c>
      <c r="V81" s="15">
        <v>54.919137025256099</v>
      </c>
      <c r="W81" s="114">
        <f t="shared" si="33"/>
        <v>-0.39999999999999858</v>
      </c>
      <c r="X81" s="110">
        <v>57.061070000000001</v>
      </c>
      <c r="Y81" s="111">
        <f t="shared" si="21"/>
        <v>0.10000000000000142</v>
      </c>
      <c r="Z81" s="105">
        <v>55.750777758865503</v>
      </c>
      <c r="AA81" s="105">
        <f t="shared" si="34"/>
        <v>1.6999999999999957</v>
      </c>
      <c r="AB81" s="112">
        <f t="shared" si="22"/>
        <v>-0.5</v>
      </c>
      <c r="AC81" s="15">
        <v>55.2300713138495</v>
      </c>
      <c r="AD81" s="114">
        <f t="shared" si="35"/>
        <v>-0.39999999999999858</v>
      </c>
      <c r="AE81" s="110">
        <v>52.480919999999998</v>
      </c>
      <c r="AF81" s="111">
        <f t="shared" si="36"/>
        <v>-0.60000000000000142</v>
      </c>
      <c r="AG81" s="105">
        <v>52.122314435170402</v>
      </c>
      <c r="AH81" s="105">
        <f t="shared" si="37"/>
        <v>-0.39999999999999858</v>
      </c>
      <c r="AI81" s="112">
        <f t="shared" si="23"/>
        <v>1</v>
      </c>
      <c r="AJ81" s="15">
        <v>52.028404466910402</v>
      </c>
      <c r="AK81" s="114">
        <f t="shared" si="38"/>
        <v>-0.29999999999999716</v>
      </c>
      <c r="AL81" s="110">
        <v>50.763359999999999</v>
      </c>
      <c r="AM81" s="111">
        <f t="shared" si="24"/>
        <v>0.5</v>
      </c>
      <c r="AN81" s="105">
        <v>50.147048978127003</v>
      </c>
      <c r="AO81" s="105">
        <f t="shared" si="39"/>
        <v>-1.3999999999999986</v>
      </c>
      <c r="AP81" s="112">
        <f t="shared" si="25"/>
        <v>0.80000000000000426</v>
      </c>
      <c r="AQ81" s="15">
        <v>49.105136978697701</v>
      </c>
      <c r="AR81" s="114">
        <f t="shared" si="40"/>
        <v>-0.10000000000000142</v>
      </c>
      <c r="AS81" s="110">
        <v>52.099240000000002</v>
      </c>
      <c r="AT81" s="111">
        <f t="shared" si="26"/>
        <v>-1.1999999999999957</v>
      </c>
      <c r="AU81" s="105">
        <v>52.098999999999997</v>
      </c>
      <c r="AV81" s="105">
        <f t="shared" si="41"/>
        <v>1.2000000000000028</v>
      </c>
      <c r="AW81" s="112">
        <f t="shared" si="27"/>
        <v>-1.1000000000000014</v>
      </c>
      <c r="AX81" s="15">
        <v>51.616968533233901</v>
      </c>
      <c r="AY81" s="114">
        <f t="shared" si="42"/>
        <v>0.10000000000000142</v>
      </c>
    </row>
    <row r="82" spans="1:51">
      <c r="A82" s="41"/>
      <c r="B82" s="60" t="s">
        <v>8</v>
      </c>
      <c r="C82" s="110">
        <v>53.4589</v>
      </c>
      <c r="D82" s="111">
        <f t="shared" ref="D82:D145" si="43">(ROUND(C82,1)-ROUND(C70,1))</f>
        <v>0.39999999999999858</v>
      </c>
      <c r="E82" s="105">
        <v>53.369271712293603</v>
      </c>
      <c r="F82" s="105">
        <f t="shared" si="28"/>
        <v>0.60000000000000142</v>
      </c>
      <c r="G82" s="112">
        <f t="shared" ref="G82:G145" si="44">(ROUND(E82,1)-ROUND(E70,1))</f>
        <v>0.60000000000000142</v>
      </c>
      <c r="H82" s="108">
        <v>52.307757571833498</v>
      </c>
      <c r="I82" s="113">
        <f t="shared" si="29"/>
        <v>-0.40000000000000568</v>
      </c>
      <c r="J82" s="110">
        <v>55.25432</v>
      </c>
      <c r="K82" s="111">
        <f t="shared" ref="K82:K145" si="45">(ROUND(J82,1)-ROUND(J70,1))</f>
        <v>-0.5</v>
      </c>
      <c r="L82" s="105">
        <v>54.039545185492699</v>
      </c>
      <c r="M82" s="105">
        <f t="shared" si="30"/>
        <v>-0.70000000000000284</v>
      </c>
      <c r="N82" s="112">
        <f t="shared" ref="N82:N145" si="46">(ROUND(L82,1)-ROUND(L70,1))</f>
        <v>-0.29999999999999716</v>
      </c>
      <c r="O82" s="15">
        <v>53.773760532547399</v>
      </c>
      <c r="P82" s="114">
        <f t="shared" si="31"/>
        <v>0</v>
      </c>
      <c r="Q82" s="110">
        <v>56.335619999999999</v>
      </c>
      <c r="R82" s="111">
        <f t="shared" ref="R82:R145" si="47">(ROUND(Q82,1)-ROUND(Q70,1))</f>
        <v>-0.70000000000000284</v>
      </c>
      <c r="S82" s="105">
        <v>55.004590451865703</v>
      </c>
      <c r="T82" s="105">
        <f t="shared" si="32"/>
        <v>-0.39999999999999858</v>
      </c>
      <c r="U82" s="112">
        <f t="shared" ref="U82:U145" si="48">(ROUND(S82,1)-ROUND(S70,1))</f>
        <v>-0.20000000000000284</v>
      </c>
      <c r="V82" s="15">
        <v>54.374894528469902</v>
      </c>
      <c r="W82" s="114">
        <f t="shared" si="33"/>
        <v>-0.5</v>
      </c>
      <c r="X82" s="110">
        <v>57.705480000000001</v>
      </c>
      <c r="Y82" s="111">
        <f t="shared" ref="Y82:Y145" si="49">(ROUND(X82,1)-ROUND(X70,1))</f>
        <v>1.8000000000000043</v>
      </c>
      <c r="Z82" s="105">
        <v>56.574657963496598</v>
      </c>
      <c r="AA82" s="105">
        <f t="shared" si="34"/>
        <v>0.80000000000000426</v>
      </c>
      <c r="AB82" s="112">
        <f t="shared" ref="AB82:AB145" si="50">(ROUND(Z82,1)-ROUND(Z70,1))</f>
        <v>2.3999999999999986</v>
      </c>
      <c r="AC82" s="15">
        <v>54.514216234409098</v>
      </c>
      <c r="AD82" s="114">
        <f t="shared" si="35"/>
        <v>-0.70000000000000284</v>
      </c>
      <c r="AE82" s="110">
        <v>52.568489999999997</v>
      </c>
      <c r="AF82" s="111">
        <f t="shared" si="36"/>
        <v>0.10000000000000142</v>
      </c>
      <c r="AG82" s="105">
        <v>52.594096545933503</v>
      </c>
      <c r="AH82" s="105">
        <f t="shared" si="37"/>
        <v>0.5</v>
      </c>
      <c r="AI82" s="112">
        <f t="shared" ref="AI82:AI145" si="51">(ROUND(AG82,1)-ROUND(AG70,1))</f>
        <v>0.10000000000000142</v>
      </c>
      <c r="AJ82" s="15">
        <v>51.631449501715203</v>
      </c>
      <c r="AK82" s="114">
        <f t="shared" si="38"/>
        <v>-0.39999999999999858</v>
      </c>
      <c r="AL82" s="110">
        <v>47.602739999999997</v>
      </c>
      <c r="AM82" s="111">
        <f t="shared" ref="AM82:AM145" si="52">(ROUND(AL82,1)-ROUND(AL70,1))</f>
        <v>-1.1000000000000014</v>
      </c>
      <c r="AN82" s="105">
        <v>48.744400880879098</v>
      </c>
      <c r="AO82" s="105">
        <f t="shared" si="39"/>
        <v>-1.3999999999999986</v>
      </c>
      <c r="AP82" s="112">
        <f t="shared" ref="AP82:AP145" si="53">(ROUND(AN82,1)-ROUND(AN70,1))</f>
        <v>-1.2999999999999972</v>
      </c>
      <c r="AQ82" s="15">
        <v>49.008982622182401</v>
      </c>
      <c r="AR82" s="114">
        <f t="shared" si="40"/>
        <v>-0.10000000000000142</v>
      </c>
      <c r="AS82" s="110">
        <v>53.082189999999997</v>
      </c>
      <c r="AT82" s="111">
        <f t="shared" ref="AT82:AT145" si="54">(ROUND(AS82,1)-ROUND(AS70,1))</f>
        <v>1.8000000000000043</v>
      </c>
      <c r="AU82" s="105">
        <v>53.082000000000001</v>
      </c>
      <c r="AV82" s="105">
        <f t="shared" si="41"/>
        <v>1</v>
      </c>
      <c r="AW82" s="112">
        <f t="shared" ref="AW82:AW145" si="55">(ROUND(AU82,1)-ROUND(AU70,1))</f>
        <v>1.8000000000000043</v>
      </c>
      <c r="AX82" s="15">
        <v>51.731317936799897</v>
      </c>
      <c r="AY82" s="114">
        <f t="shared" si="42"/>
        <v>0.10000000000000142</v>
      </c>
    </row>
    <row r="83" spans="1:51">
      <c r="A83" s="41"/>
      <c r="B83" s="60" t="s">
        <v>8</v>
      </c>
      <c r="C83" s="110">
        <v>50.551720000000003</v>
      </c>
      <c r="D83" s="111">
        <f t="shared" si="43"/>
        <v>-3.1999999999999957</v>
      </c>
      <c r="E83" s="105">
        <v>51.157802432641603</v>
      </c>
      <c r="F83" s="105">
        <f t="shared" si="28"/>
        <v>-2.1999999999999957</v>
      </c>
      <c r="G83" s="112">
        <f t="shared" si="44"/>
        <v>-2.6999999999999957</v>
      </c>
      <c r="H83" s="108">
        <v>51.872568067562099</v>
      </c>
      <c r="I83" s="113">
        <f t="shared" si="29"/>
        <v>-0.39999999999999858</v>
      </c>
      <c r="J83" s="110">
        <v>53.153669999999998</v>
      </c>
      <c r="K83" s="111">
        <f t="shared" si="45"/>
        <v>-2.5999999999999943</v>
      </c>
      <c r="L83" s="105">
        <v>53.358182951446103</v>
      </c>
      <c r="M83" s="105">
        <f t="shared" si="30"/>
        <v>-0.60000000000000142</v>
      </c>
      <c r="N83" s="112">
        <f t="shared" si="46"/>
        <v>-2.3000000000000043</v>
      </c>
      <c r="O83" s="15">
        <v>53.606217468769302</v>
      </c>
      <c r="P83" s="114">
        <f t="shared" si="31"/>
        <v>-0.19999999999999574</v>
      </c>
      <c r="Q83" s="110">
        <v>51.551720000000003</v>
      </c>
      <c r="R83" s="111">
        <f t="shared" si="47"/>
        <v>-5.7999999999999972</v>
      </c>
      <c r="S83" s="105">
        <v>53.930203073048801</v>
      </c>
      <c r="T83" s="105">
        <f t="shared" si="32"/>
        <v>-1.1000000000000014</v>
      </c>
      <c r="U83" s="112">
        <f t="shared" si="48"/>
        <v>-5.1000000000000014</v>
      </c>
      <c r="V83" s="15">
        <v>53.9026840507386</v>
      </c>
      <c r="W83" s="114">
        <f t="shared" si="33"/>
        <v>-0.5</v>
      </c>
      <c r="X83" s="110">
        <v>50.517240000000001</v>
      </c>
      <c r="Y83" s="111">
        <f t="shared" si="49"/>
        <v>-5.8999999999999986</v>
      </c>
      <c r="Z83" s="105">
        <v>52.389519811819198</v>
      </c>
      <c r="AA83" s="105">
        <f t="shared" si="34"/>
        <v>-4.2000000000000028</v>
      </c>
      <c r="AB83" s="112">
        <f t="shared" si="50"/>
        <v>-4.8999999999999986</v>
      </c>
      <c r="AC83" s="15">
        <v>53.748788157966999</v>
      </c>
      <c r="AD83" s="114">
        <f t="shared" si="35"/>
        <v>-0.79999999999999716</v>
      </c>
      <c r="AE83" s="110">
        <v>50.344830000000002</v>
      </c>
      <c r="AF83" s="111">
        <f t="shared" si="36"/>
        <v>-2.3000000000000043</v>
      </c>
      <c r="AG83" s="105">
        <v>50.831517107561197</v>
      </c>
      <c r="AH83" s="105">
        <f t="shared" si="37"/>
        <v>-1.8000000000000043</v>
      </c>
      <c r="AI83" s="112">
        <f t="shared" si="51"/>
        <v>-1.3000000000000043</v>
      </c>
      <c r="AJ83" s="15">
        <v>51.2204868631542</v>
      </c>
      <c r="AK83" s="114">
        <f t="shared" si="38"/>
        <v>-0.39999999999999858</v>
      </c>
      <c r="AL83" s="110">
        <v>47.758620000000001</v>
      </c>
      <c r="AM83" s="111">
        <f t="shared" si="52"/>
        <v>-2</v>
      </c>
      <c r="AN83" s="105">
        <v>48.083967381528097</v>
      </c>
      <c r="AO83" s="105">
        <f t="shared" si="39"/>
        <v>-0.60000000000000142</v>
      </c>
      <c r="AP83" s="112">
        <f t="shared" si="53"/>
        <v>-2</v>
      </c>
      <c r="AQ83" s="15">
        <v>48.959834698414703</v>
      </c>
      <c r="AR83" s="114">
        <f t="shared" si="40"/>
        <v>0</v>
      </c>
      <c r="AS83" s="110">
        <v>52.586210000000001</v>
      </c>
      <c r="AT83" s="111">
        <f t="shared" si="54"/>
        <v>-0.79999999999999716</v>
      </c>
      <c r="AU83" s="105">
        <v>52.585999999999999</v>
      </c>
      <c r="AV83" s="105">
        <f t="shared" si="41"/>
        <v>-0.5</v>
      </c>
      <c r="AW83" s="112">
        <f t="shared" si="55"/>
        <v>-0.79999999999999716</v>
      </c>
      <c r="AX83" s="15">
        <v>51.785662907255301</v>
      </c>
      <c r="AY83" s="114">
        <f t="shared" si="42"/>
        <v>9.9999999999994316E-2</v>
      </c>
    </row>
    <row r="84" spans="1:51">
      <c r="A84" s="41"/>
      <c r="B84" s="60" t="s">
        <v>7</v>
      </c>
      <c r="C84" s="110">
        <v>51.632649999999998</v>
      </c>
      <c r="D84" s="111">
        <f t="shared" si="43"/>
        <v>-1.5</v>
      </c>
      <c r="E84" s="105">
        <v>51.420657904004003</v>
      </c>
      <c r="F84" s="105">
        <f t="shared" si="28"/>
        <v>0.19999999999999574</v>
      </c>
      <c r="G84" s="112">
        <f t="shared" si="44"/>
        <v>-1.5</v>
      </c>
      <c r="H84" s="108">
        <v>51.574277869576299</v>
      </c>
      <c r="I84" s="113">
        <f t="shared" si="29"/>
        <v>-0.29999999999999716</v>
      </c>
      <c r="J84" s="110">
        <v>53.147629999999999</v>
      </c>
      <c r="K84" s="111">
        <f t="shared" si="45"/>
        <v>-0.5</v>
      </c>
      <c r="L84" s="105">
        <v>53.479054732981602</v>
      </c>
      <c r="M84" s="105">
        <f t="shared" si="30"/>
        <v>0.10000000000000142</v>
      </c>
      <c r="N84" s="112">
        <f t="shared" si="46"/>
        <v>-0.39999999999999858</v>
      </c>
      <c r="O84" s="15">
        <v>53.460714546811303</v>
      </c>
      <c r="P84" s="114">
        <f t="shared" si="31"/>
        <v>-0.10000000000000142</v>
      </c>
      <c r="Q84" s="110">
        <v>52.891159999999999</v>
      </c>
      <c r="R84" s="111">
        <f t="shared" si="47"/>
        <v>-1.5</v>
      </c>
      <c r="S84" s="105">
        <v>52.563698055355097</v>
      </c>
      <c r="T84" s="105">
        <f t="shared" si="32"/>
        <v>-1.2999999999999972</v>
      </c>
      <c r="U84" s="112">
        <f t="shared" si="48"/>
        <v>-1.6999999999999957</v>
      </c>
      <c r="V84" s="15">
        <v>53.612489449720101</v>
      </c>
      <c r="W84" s="114">
        <f t="shared" si="33"/>
        <v>-0.29999999999999716</v>
      </c>
      <c r="X84" s="110">
        <v>53.401359999999997</v>
      </c>
      <c r="Y84" s="111">
        <f t="shared" si="49"/>
        <v>-1.7000000000000028</v>
      </c>
      <c r="Z84" s="105">
        <v>53.090668523225801</v>
      </c>
      <c r="AA84" s="105">
        <f t="shared" si="34"/>
        <v>0.70000000000000284</v>
      </c>
      <c r="AB84" s="112">
        <f t="shared" si="50"/>
        <v>-1.6000000000000014</v>
      </c>
      <c r="AC84" s="15">
        <v>53.182528710593701</v>
      </c>
      <c r="AD84" s="114">
        <f t="shared" si="35"/>
        <v>-0.5</v>
      </c>
      <c r="AE84" s="110">
        <v>50.850340000000003</v>
      </c>
      <c r="AF84" s="111">
        <f t="shared" si="36"/>
        <v>0.60000000000000142</v>
      </c>
      <c r="AG84" s="105">
        <v>50.653518635999397</v>
      </c>
      <c r="AH84" s="105">
        <f t="shared" si="37"/>
        <v>-9.9999999999994316E-2</v>
      </c>
      <c r="AI84" s="112">
        <f t="shared" si="51"/>
        <v>-1.5</v>
      </c>
      <c r="AJ84" s="15">
        <v>50.9551999832427</v>
      </c>
      <c r="AK84" s="114">
        <f t="shared" si="38"/>
        <v>-0.20000000000000284</v>
      </c>
      <c r="AL84" s="110">
        <v>49.829929999999997</v>
      </c>
      <c r="AM84" s="111">
        <f t="shared" si="52"/>
        <v>9.9999999999994316E-2</v>
      </c>
      <c r="AN84" s="105">
        <v>49.241773063076799</v>
      </c>
      <c r="AO84" s="105">
        <f t="shared" si="39"/>
        <v>1.1000000000000014</v>
      </c>
      <c r="AP84" s="112">
        <f t="shared" si="53"/>
        <v>-9.9999999999994316E-2</v>
      </c>
      <c r="AQ84" s="15">
        <v>48.957865801846197</v>
      </c>
      <c r="AR84" s="114">
        <f t="shared" si="40"/>
        <v>0</v>
      </c>
      <c r="AS84" s="110">
        <v>51.190480000000001</v>
      </c>
      <c r="AT84" s="111">
        <f t="shared" si="54"/>
        <v>-2.5</v>
      </c>
      <c r="AU84" s="105">
        <v>51.19</v>
      </c>
      <c r="AV84" s="105">
        <f t="shared" si="41"/>
        <v>-1.3999999999999986</v>
      </c>
      <c r="AW84" s="112">
        <f t="shared" si="55"/>
        <v>-2.5</v>
      </c>
      <c r="AX84" s="15">
        <v>51.753808427496402</v>
      </c>
      <c r="AY84" s="114">
        <f t="shared" si="42"/>
        <v>0</v>
      </c>
    </row>
    <row r="85" spans="1:51">
      <c r="A85" s="41"/>
      <c r="B85" s="60" t="s">
        <v>9</v>
      </c>
      <c r="C85" s="110">
        <v>50.344830000000002</v>
      </c>
      <c r="D85" s="111">
        <f t="shared" si="43"/>
        <v>-2.2000000000000028</v>
      </c>
      <c r="E85" s="105">
        <v>50.895878546871401</v>
      </c>
      <c r="F85" s="105">
        <f t="shared" si="28"/>
        <v>-0.5</v>
      </c>
      <c r="G85" s="112">
        <f t="shared" si="44"/>
        <v>-2</v>
      </c>
      <c r="H85" s="108">
        <v>51.548118425640801</v>
      </c>
      <c r="I85" s="113">
        <f t="shared" si="29"/>
        <v>-0.10000000000000142</v>
      </c>
      <c r="J85" s="110">
        <v>52.561169999999997</v>
      </c>
      <c r="K85" s="111">
        <f t="shared" si="45"/>
        <v>-0.60000000000000142</v>
      </c>
      <c r="L85" s="105">
        <v>53.329407327150001</v>
      </c>
      <c r="M85" s="105">
        <f t="shared" si="30"/>
        <v>-0.20000000000000284</v>
      </c>
      <c r="N85" s="112">
        <f t="shared" si="46"/>
        <v>-0.60000000000000142</v>
      </c>
      <c r="O85" s="15">
        <v>53.451207004017697</v>
      </c>
      <c r="P85" s="114">
        <f t="shared" si="31"/>
        <v>0</v>
      </c>
      <c r="Q85" s="110">
        <v>52.06897</v>
      </c>
      <c r="R85" s="111">
        <f t="shared" si="47"/>
        <v>-2.7999999999999972</v>
      </c>
      <c r="S85" s="105">
        <v>52.699799777604099</v>
      </c>
      <c r="T85" s="105">
        <f t="shared" si="32"/>
        <v>0.10000000000000142</v>
      </c>
      <c r="U85" s="112">
        <f t="shared" si="48"/>
        <v>-3</v>
      </c>
      <c r="V85" s="15">
        <v>53.646258498492898</v>
      </c>
      <c r="W85" s="114">
        <f t="shared" si="33"/>
        <v>0</v>
      </c>
      <c r="X85" s="110">
        <v>50.689660000000003</v>
      </c>
      <c r="Y85" s="111">
        <f t="shared" si="49"/>
        <v>-3.5</v>
      </c>
      <c r="Z85" s="105">
        <v>51.948392159721401</v>
      </c>
      <c r="AA85" s="105">
        <f t="shared" si="34"/>
        <v>-1.2000000000000028</v>
      </c>
      <c r="AB85" s="112">
        <f t="shared" si="50"/>
        <v>-3.7000000000000028</v>
      </c>
      <c r="AC85" s="15">
        <v>53.004616869341199</v>
      </c>
      <c r="AD85" s="114">
        <f t="shared" si="35"/>
        <v>-0.20000000000000284</v>
      </c>
      <c r="AE85" s="110">
        <v>49.655169999999998</v>
      </c>
      <c r="AF85" s="111">
        <f t="shared" si="36"/>
        <v>-1.1999999999999957</v>
      </c>
      <c r="AG85" s="105">
        <v>50.075518387466602</v>
      </c>
      <c r="AH85" s="105">
        <f t="shared" si="37"/>
        <v>-0.60000000000000142</v>
      </c>
      <c r="AI85" s="112">
        <f t="shared" si="51"/>
        <v>-0.39999999999999858</v>
      </c>
      <c r="AJ85" s="15">
        <v>50.993139558822101</v>
      </c>
      <c r="AK85" s="114">
        <f t="shared" si="38"/>
        <v>0</v>
      </c>
      <c r="AL85" s="110">
        <v>48.448279999999997</v>
      </c>
      <c r="AM85" s="111">
        <f t="shared" si="52"/>
        <v>-2.3000000000000043</v>
      </c>
      <c r="AN85" s="105">
        <v>48.089598045711298</v>
      </c>
      <c r="AO85" s="105">
        <f t="shared" si="39"/>
        <v>-1.1000000000000014</v>
      </c>
      <c r="AP85" s="112">
        <f t="shared" si="53"/>
        <v>-2.1999999999999957</v>
      </c>
      <c r="AQ85" s="15">
        <v>48.997811273759297</v>
      </c>
      <c r="AR85" s="114">
        <f t="shared" si="40"/>
        <v>0</v>
      </c>
      <c r="AS85" s="110">
        <v>50.862070000000003</v>
      </c>
      <c r="AT85" s="111">
        <f t="shared" si="54"/>
        <v>-1.2000000000000028</v>
      </c>
      <c r="AU85" s="105">
        <v>50.862000000000002</v>
      </c>
      <c r="AV85" s="105">
        <f t="shared" si="41"/>
        <v>-0.30000000000000426</v>
      </c>
      <c r="AW85" s="112">
        <f t="shared" si="55"/>
        <v>-1.2000000000000028</v>
      </c>
      <c r="AX85" s="15">
        <v>51.651497723517501</v>
      </c>
      <c r="AY85" s="114">
        <f t="shared" si="42"/>
        <v>-9.9999999999994316E-2</v>
      </c>
    </row>
    <row r="86" spans="1:51">
      <c r="A86" s="41"/>
      <c r="B86" s="60" t="s">
        <v>10</v>
      </c>
      <c r="C86" s="110">
        <v>51.737589999999997</v>
      </c>
      <c r="D86" s="111">
        <f t="shared" si="43"/>
        <v>-1.5</v>
      </c>
      <c r="E86" s="105">
        <v>51.813273359306798</v>
      </c>
      <c r="F86" s="105">
        <f t="shared" si="28"/>
        <v>0.89999999999999858</v>
      </c>
      <c r="G86" s="112">
        <f t="shared" si="44"/>
        <v>-1.4000000000000057</v>
      </c>
      <c r="H86" s="108">
        <v>51.791526912287402</v>
      </c>
      <c r="I86" s="113">
        <f t="shared" si="29"/>
        <v>0.29999999999999716</v>
      </c>
      <c r="J86" s="110">
        <v>53.638770000000001</v>
      </c>
      <c r="K86" s="111">
        <f t="shared" si="45"/>
        <v>-0.39999999999999858</v>
      </c>
      <c r="L86" s="105">
        <v>53.104493369897703</v>
      </c>
      <c r="M86" s="105">
        <f t="shared" si="30"/>
        <v>-0.19999999999999574</v>
      </c>
      <c r="N86" s="112">
        <f t="shared" si="46"/>
        <v>-0.39999999999999858</v>
      </c>
      <c r="O86" s="15">
        <v>53.567852765962598</v>
      </c>
      <c r="P86" s="114">
        <f t="shared" si="31"/>
        <v>0.10000000000000142</v>
      </c>
      <c r="Q86" s="110">
        <v>53.723399999999998</v>
      </c>
      <c r="R86" s="111">
        <f t="shared" si="47"/>
        <v>-0.59999999999999432</v>
      </c>
      <c r="S86" s="105">
        <v>54.7399252413543</v>
      </c>
      <c r="T86" s="105">
        <f t="shared" si="32"/>
        <v>2</v>
      </c>
      <c r="U86" s="112">
        <f t="shared" si="48"/>
        <v>-0.39999999999999858</v>
      </c>
      <c r="V86" s="15">
        <v>53.982830913872299</v>
      </c>
      <c r="W86" s="114">
        <f t="shared" si="33"/>
        <v>0.39999999999999858</v>
      </c>
      <c r="X86" s="110">
        <v>53.014180000000003</v>
      </c>
      <c r="Y86" s="111">
        <f t="shared" si="49"/>
        <v>-2.6000000000000014</v>
      </c>
      <c r="Z86" s="105">
        <v>53.413677006554003</v>
      </c>
      <c r="AA86" s="105">
        <f t="shared" si="34"/>
        <v>1.5</v>
      </c>
      <c r="AB86" s="112">
        <f t="shared" si="50"/>
        <v>-2.1000000000000014</v>
      </c>
      <c r="AC86" s="15">
        <v>53.283736063117203</v>
      </c>
      <c r="AD86" s="114">
        <f t="shared" si="35"/>
        <v>0.29999999999999716</v>
      </c>
      <c r="AE86" s="110">
        <v>51.241129999999998</v>
      </c>
      <c r="AF86" s="111">
        <f t="shared" si="36"/>
        <v>1.5</v>
      </c>
      <c r="AG86" s="105">
        <v>50.982267213613802</v>
      </c>
      <c r="AH86" s="105">
        <f t="shared" si="37"/>
        <v>0.89999999999999858</v>
      </c>
      <c r="AI86" s="112">
        <f t="shared" si="51"/>
        <v>-2.2000000000000028</v>
      </c>
      <c r="AJ86" s="15">
        <v>51.3262793781049</v>
      </c>
      <c r="AK86" s="114">
        <f t="shared" si="38"/>
        <v>0.29999999999999716</v>
      </c>
      <c r="AL86" s="110">
        <v>48.936169999999997</v>
      </c>
      <c r="AM86" s="111">
        <f t="shared" si="52"/>
        <v>-1.6000000000000014</v>
      </c>
      <c r="AN86" s="105">
        <v>48.825076518601101</v>
      </c>
      <c r="AO86" s="105">
        <f t="shared" si="39"/>
        <v>0.69999999999999574</v>
      </c>
      <c r="AP86" s="112">
        <f t="shared" si="53"/>
        <v>-1.5</v>
      </c>
      <c r="AQ86" s="15">
        <v>49.065915616857801</v>
      </c>
      <c r="AR86" s="114">
        <f t="shared" si="40"/>
        <v>0.10000000000000142</v>
      </c>
      <c r="AS86" s="110">
        <v>51.773049999999998</v>
      </c>
      <c r="AT86" s="111">
        <f t="shared" si="54"/>
        <v>-0.10000000000000142</v>
      </c>
      <c r="AU86" s="105">
        <v>51.773000000000003</v>
      </c>
      <c r="AV86" s="105">
        <f t="shared" si="41"/>
        <v>0.89999999999999858</v>
      </c>
      <c r="AW86" s="112">
        <f t="shared" si="55"/>
        <v>-0.10000000000000142</v>
      </c>
      <c r="AX86" s="15">
        <v>51.511890996055897</v>
      </c>
      <c r="AY86" s="114">
        <f t="shared" si="42"/>
        <v>-0.20000000000000284</v>
      </c>
    </row>
    <row r="87" spans="1:51">
      <c r="A87" s="41"/>
      <c r="B87" s="60" t="s">
        <v>11</v>
      </c>
      <c r="C87" s="110">
        <v>53.492060000000002</v>
      </c>
      <c r="D87" s="111">
        <f t="shared" si="43"/>
        <v>-0.70000000000000284</v>
      </c>
      <c r="E87" s="105">
        <v>52.327246926782003</v>
      </c>
      <c r="F87" s="105">
        <f t="shared" si="28"/>
        <v>0.5</v>
      </c>
      <c r="G87" s="112">
        <f t="shared" si="44"/>
        <v>-0.80000000000000426</v>
      </c>
      <c r="H87" s="108">
        <v>52.1773142890017</v>
      </c>
      <c r="I87" s="113">
        <f t="shared" si="29"/>
        <v>0.40000000000000568</v>
      </c>
      <c r="J87" s="110">
        <v>55.296669999999999</v>
      </c>
      <c r="K87" s="111">
        <f t="shared" si="45"/>
        <v>-0.70000000000000284</v>
      </c>
      <c r="L87" s="105">
        <v>53.632393246138399</v>
      </c>
      <c r="M87" s="105">
        <f t="shared" si="30"/>
        <v>0.5</v>
      </c>
      <c r="N87" s="112">
        <f t="shared" si="46"/>
        <v>-1.2999999999999972</v>
      </c>
      <c r="O87" s="15">
        <v>53.780316476622502</v>
      </c>
      <c r="P87" s="114">
        <f t="shared" si="31"/>
        <v>0.19999999999999574</v>
      </c>
      <c r="Q87" s="110">
        <v>57.738100000000003</v>
      </c>
      <c r="R87" s="111">
        <f t="shared" si="47"/>
        <v>0.80000000000000426</v>
      </c>
      <c r="S87" s="105">
        <v>55.212267607748203</v>
      </c>
      <c r="T87" s="105">
        <f t="shared" si="32"/>
        <v>0.5</v>
      </c>
      <c r="U87" s="112">
        <f t="shared" si="48"/>
        <v>0.20000000000000284</v>
      </c>
      <c r="V87" s="15">
        <v>54.450040698399299</v>
      </c>
      <c r="W87" s="114">
        <f t="shared" si="33"/>
        <v>0.5</v>
      </c>
      <c r="X87" s="110">
        <v>55.55556</v>
      </c>
      <c r="Y87" s="111">
        <f t="shared" si="49"/>
        <v>-1.2999999999999972</v>
      </c>
      <c r="Z87" s="105">
        <v>53.3906548689883</v>
      </c>
      <c r="AA87" s="105">
        <f t="shared" si="34"/>
        <v>0</v>
      </c>
      <c r="AB87" s="112">
        <f t="shared" si="50"/>
        <v>-1.6000000000000014</v>
      </c>
      <c r="AC87" s="15">
        <v>53.8679356605412</v>
      </c>
      <c r="AD87" s="114">
        <f t="shared" si="35"/>
        <v>0.60000000000000142</v>
      </c>
      <c r="AE87" s="110">
        <v>53.174599999999998</v>
      </c>
      <c r="AF87" s="111">
        <f t="shared" si="36"/>
        <v>2</v>
      </c>
      <c r="AG87" s="105">
        <v>52.4518497624505</v>
      </c>
      <c r="AH87" s="105">
        <f t="shared" si="37"/>
        <v>1.5</v>
      </c>
      <c r="AI87" s="112">
        <f t="shared" si="51"/>
        <v>-1.1000000000000014</v>
      </c>
      <c r="AJ87" s="15">
        <v>51.795582960111197</v>
      </c>
      <c r="AK87" s="114">
        <f t="shared" si="38"/>
        <v>0.5</v>
      </c>
      <c r="AL87" s="110">
        <v>49.801589999999997</v>
      </c>
      <c r="AM87" s="111">
        <f t="shared" si="52"/>
        <v>-1.1000000000000014</v>
      </c>
      <c r="AN87" s="105">
        <v>49.736534465274197</v>
      </c>
      <c r="AO87" s="105">
        <f t="shared" si="39"/>
        <v>0.90000000000000568</v>
      </c>
      <c r="AP87" s="112">
        <f t="shared" si="53"/>
        <v>-1</v>
      </c>
      <c r="AQ87" s="15">
        <v>49.1493569556281</v>
      </c>
      <c r="AR87" s="114">
        <f t="shared" si="40"/>
        <v>0</v>
      </c>
      <c r="AS87" s="110">
        <v>51.190480000000001</v>
      </c>
      <c r="AT87" s="111">
        <f t="shared" si="54"/>
        <v>-0.89999999999999858</v>
      </c>
      <c r="AU87" s="105">
        <v>51.19</v>
      </c>
      <c r="AV87" s="105">
        <f t="shared" si="41"/>
        <v>-0.59999999999999432</v>
      </c>
      <c r="AW87" s="112">
        <f t="shared" si="55"/>
        <v>-0.89999999999999858</v>
      </c>
      <c r="AX87" s="15">
        <v>51.356792740456399</v>
      </c>
      <c r="AY87" s="114">
        <f t="shared" si="42"/>
        <v>-0.10000000000000142</v>
      </c>
    </row>
    <row r="88" spans="1:51">
      <c r="A88" s="41"/>
      <c r="B88" s="60" t="s">
        <v>12</v>
      </c>
      <c r="C88" s="110">
        <v>51.694209999999998</v>
      </c>
      <c r="D88" s="111">
        <f t="shared" si="43"/>
        <v>0.5</v>
      </c>
      <c r="E88" s="105">
        <v>52.830325595741598</v>
      </c>
      <c r="F88" s="105">
        <f t="shared" si="28"/>
        <v>0.5</v>
      </c>
      <c r="G88" s="112">
        <f t="shared" si="44"/>
        <v>0.89999999999999858</v>
      </c>
      <c r="H88" s="108">
        <v>52.538151245795703</v>
      </c>
      <c r="I88" s="113">
        <f t="shared" si="29"/>
        <v>0.29999999999999716</v>
      </c>
      <c r="J88" s="110">
        <v>51.593870000000003</v>
      </c>
      <c r="K88" s="111">
        <f t="shared" si="45"/>
        <v>0.10000000000000142</v>
      </c>
      <c r="L88" s="105">
        <v>54.311117452170997</v>
      </c>
      <c r="M88" s="105">
        <f t="shared" si="30"/>
        <v>0.69999999999999574</v>
      </c>
      <c r="N88" s="112">
        <f t="shared" si="46"/>
        <v>0.79999999999999716</v>
      </c>
      <c r="O88" s="15">
        <v>53.965406849102898</v>
      </c>
      <c r="P88" s="114">
        <f t="shared" si="31"/>
        <v>0.20000000000000284</v>
      </c>
      <c r="Q88" s="110">
        <v>52.272730000000003</v>
      </c>
      <c r="R88" s="111">
        <f t="shared" si="47"/>
        <v>-2</v>
      </c>
      <c r="S88" s="105">
        <v>54.501823157424703</v>
      </c>
      <c r="T88" s="105">
        <f t="shared" si="32"/>
        <v>-0.70000000000000284</v>
      </c>
      <c r="U88" s="112">
        <f t="shared" si="48"/>
        <v>-0.29999999999999716</v>
      </c>
      <c r="V88" s="15">
        <v>54.900506790056603</v>
      </c>
      <c r="W88" s="114">
        <f t="shared" si="33"/>
        <v>0.39999999999999858</v>
      </c>
      <c r="X88" s="110">
        <v>52.066119999999998</v>
      </c>
      <c r="Y88" s="111">
        <f t="shared" si="49"/>
        <v>0.89999999999999858</v>
      </c>
      <c r="Z88" s="105">
        <v>55.809655769577802</v>
      </c>
      <c r="AA88" s="105">
        <f t="shared" si="34"/>
        <v>2.3999999999999986</v>
      </c>
      <c r="AB88" s="112">
        <f t="shared" si="50"/>
        <v>3</v>
      </c>
      <c r="AC88" s="15">
        <v>54.552843904361197</v>
      </c>
      <c r="AD88" s="114">
        <f t="shared" si="35"/>
        <v>0.70000000000000284</v>
      </c>
      <c r="AE88" s="110">
        <v>52.685949999999998</v>
      </c>
      <c r="AF88" s="111">
        <f t="shared" si="36"/>
        <v>-0.5</v>
      </c>
      <c r="AG88" s="105">
        <v>52.7370022952963</v>
      </c>
      <c r="AH88" s="105">
        <f t="shared" si="37"/>
        <v>0.20000000000000284</v>
      </c>
      <c r="AI88" s="112">
        <f t="shared" si="51"/>
        <v>-0.39999999999999858</v>
      </c>
      <c r="AJ88" s="15">
        <v>52.1589067270626</v>
      </c>
      <c r="AK88" s="114">
        <f t="shared" si="38"/>
        <v>0.40000000000000568</v>
      </c>
      <c r="AL88" s="110">
        <v>51.033059999999999</v>
      </c>
      <c r="AM88" s="111">
        <f t="shared" si="52"/>
        <v>2.2000000000000028</v>
      </c>
      <c r="AN88" s="105">
        <v>49.377740907497</v>
      </c>
      <c r="AO88" s="105">
        <f t="shared" si="39"/>
        <v>-0.30000000000000426</v>
      </c>
      <c r="AP88" s="112">
        <f t="shared" si="53"/>
        <v>1.3999999999999986</v>
      </c>
      <c r="AQ88" s="15">
        <v>49.238619499131197</v>
      </c>
      <c r="AR88" s="114">
        <f t="shared" si="40"/>
        <v>0.10000000000000142</v>
      </c>
      <c r="AS88" s="110">
        <v>50.413220000000003</v>
      </c>
      <c r="AT88" s="111">
        <f t="shared" si="54"/>
        <v>1.3999999999999986</v>
      </c>
      <c r="AU88" s="105">
        <v>50.417000000000002</v>
      </c>
      <c r="AV88" s="105">
        <f t="shared" si="41"/>
        <v>-0.80000000000000426</v>
      </c>
      <c r="AW88" s="112">
        <f t="shared" si="55"/>
        <v>0.89999999999999858</v>
      </c>
      <c r="AX88" s="15">
        <v>51.226980710354297</v>
      </c>
      <c r="AY88" s="114">
        <f t="shared" si="42"/>
        <v>-0.19999999999999574</v>
      </c>
    </row>
    <row r="89" spans="1:51">
      <c r="A89" s="42">
        <v>2012</v>
      </c>
      <c r="B89" s="60" t="s">
        <v>4</v>
      </c>
      <c r="C89" s="110">
        <v>51.653230000000001</v>
      </c>
      <c r="D89" s="111">
        <f t="shared" si="43"/>
        <v>0.80000000000000426</v>
      </c>
      <c r="E89" s="105">
        <v>52.831126745896299</v>
      </c>
      <c r="F89" s="105">
        <f t="shared" si="28"/>
        <v>0</v>
      </c>
      <c r="G89" s="112">
        <f t="shared" si="44"/>
        <v>0.39999999999999858</v>
      </c>
      <c r="H89" s="108">
        <v>52.758408922754001</v>
      </c>
      <c r="I89" s="113">
        <f t="shared" si="29"/>
        <v>0.29999999999999716</v>
      </c>
      <c r="J89" s="110">
        <v>53.752139999999997</v>
      </c>
      <c r="K89" s="111">
        <f t="shared" si="45"/>
        <v>1.7999999999999972</v>
      </c>
      <c r="L89" s="105">
        <v>54.776679801525098</v>
      </c>
      <c r="M89" s="105">
        <f t="shared" si="30"/>
        <v>0.5</v>
      </c>
      <c r="N89" s="112">
        <f t="shared" si="46"/>
        <v>1.5999999999999943</v>
      </c>
      <c r="O89" s="15">
        <v>54.057055430591703</v>
      </c>
      <c r="P89" s="114">
        <f t="shared" si="31"/>
        <v>0.10000000000000142</v>
      </c>
      <c r="Q89" s="110">
        <v>52.419350000000001</v>
      </c>
      <c r="R89" s="111">
        <f t="shared" si="47"/>
        <v>0.5</v>
      </c>
      <c r="S89" s="105">
        <v>55.074838264048601</v>
      </c>
      <c r="T89" s="105">
        <f t="shared" si="32"/>
        <v>0.60000000000000142</v>
      </c>
      <c r="U89" s="112">
        <f t="shared" si="48"/>
        <v>-0.39999999999999858</v>
      </c>
      <c r="V89" s="15">
        <v>55.3518122754244</v>
      </c>
      <c r="W89" s="114">
        <f t="shared" si="33"/>
        <v>0.5</v>
      </c>
      <c r="X89" s="110">
        <v>53.830649999999999</v>
      </c>
      <c r="Y89" s="111">
        <f t="shared" si="49"/>
        <v>-0.40000000000000568</v>
      </c>
      <c r="Z89" s="105">
        <v>54.4115013006938</v>
      </c>
      <c r="AA89" s="105">
        <f t="shared" si="34"/>
        <v>-1.3999999999999986</v>
      </c>
      <c r="AB89" s="112">
        <f t="shared" si="50"/>
        <v>-1.3999999999999986</v>
      </c>
      <c r="AC89" s="15">
        <v>55.086558379451901</v>
      </c>
      <c r="AD89" s="114">
        <f t="shared" si="35"/>
        <v>0.5</v>
      </c>
      <c r="AE89" s="110">
        <v>51.00806</v>
      </c>
      <c r="AF89" s="111">
        <f t="shared" si="36"/>
        <v>-1.7000000000000028</v>
      </c>
      <c r="AG89" s="105">
        <v>52.1813428829891</v>
      </c>
      <c r="AH89" s="105">
        <f t="shared" si="37"/>
        <v>-0.5</v>
      </c>
      <c r="AI89" s="112">
        <f t="shared" si="51"/>
        <v>0.30000000000000426</v>
      </c>
      <c r="AJ89" s="15">
        <v>52.268924841428898</v>
      </c>
      <c r="AK89" s="114">
        <f t="shared" si="38"/>
        <v>9.9999999999994316E-2</v>
      </c>
      <c r="AL89" s="110">
        <v>49.193550000000002</v>
      </c>
      <c r="AM89" s="111">
        <f t="shared" si="52"/>
        <v>0.40000000000000568</v>
      </c>
      <c r="AN89" s="105">
        <v>49.784718747303302</v>
      </c>
      <c r="AO89" s="105">
        <f t="shared" si="39"/>
        <v>0.39999999999999858</v>
      </c>
      <c r="AP89" s="112">
        <f t="shared" si="53"/>
        <v>0.39999999999999858</v>
      </c>
      <c r="AQ89" s="15">
        <v>49.315927669878803</v>
      </c>
      <c r="AR89" s="114">
        <f t="shared" si="40"/>
        <v>9.9999999999994316E-2</v>
      </c>
      <c r="AS89" s="110">
        <v>51.814520000000002</v>
      </c>
      <c r="AT89" s="111">
        <f t="shared" si="54"/>
        <v>2.7999999999999972</v>
      </c>
      <c r="AU89" s="105">
        <v>51.814999999999998</v>
      </c>
      <c r="AV89" s="105">
        <f t="shared" si="41"/>
        <v>1.3999999999999986</v>
      </c>
      <c r="AW89" s="112">
        <f t="shared" si="55"/>
        <v>2.7999999999999972</v>
      </c>
      <c r="AX89" s="15">
        <v>51.148373968747897</v>
      </c>
      <c r="AY89" s="114">
        <f t="shared" si="42"/>
        <v>-0.10000000000000142</v>
      </c>
    </row>
    <row r="90" spans="1:51">
      <c r="A90" s="41"/>
      <c r="B90" s="60" t="s">
        <v>5</v>
      </c>
      <c r="C90" s="110">
        <v>53.694029999999998</v>
      </c>
      <c r="D90" s="111">
        <f t="shared" si="43"/>
        <v>1</v>
      </c>
      <c r="E90" s="105">
        <v>53.881664406127399</v>
      </c>
      <c r="F90" s="105">
        <f t="shared" si="28"/>
        <v>1.1000000000000014</v>
      </c>
      <c r="G90" s="112">
        <f t="shared" si="44"/>
        <v>0.69999999999999574</v>
      </c>
      <c r="H90" s="108">
        <v>52.835332928386002</v>
      </c>
      <c r="I90" s="113">
        <f t="shared" si="29"/>
        <v>0</v>
      </c>
      <c r="J90" s="110">
        <v>56.501379999999997</v>
      </c>
      <c r="K90" s="111">
        <f t="shared" si="45"/>
        <v>2.8999999999999986</v>
      </c>
      <c r="L90" s="105">
        <v>57.137754339040498</v>
      </c>
      <c r="M90" s="105">
        <f t="shared" si="30"/>
        <v>2.3000000000000043</v>
      </c>
      <c r="N90" s="112">
        <f t="shared" si="46"/>
        <v>2.8999999999999986</v>
      </c>
      <c r="O90" s="15">
        <v>54.065819024968498</v>
      </c>
      <c r="P90" s="114">
        <f t="shared" si="31"/>
        <v>0</v>
      </c>
      <c r="Q90" s="110">
        <v>57.649250000000002</v>
      </c>
      <c r="R90" s="111">
        <f t="shared" si="47"/>
        <v>2.2000000000000028</v>
      </c>
      <c r="S90" s="105">
        <v>57.485823612120903</v>
      </c>
      <c r="T90" s="105">
        <f t="shared" si="32"/>
        <v>2.3999999999999986</v>
      </c>
      <c r="U90" s="112">
        <f t="shared" si="48"/>
        <v>1.7000000000000028</v>
      </c>
      <c r="V90" s="15">
        <v>55.827407242317499</v>
      </c>
      <c r="W90" s="114">
        <f t="shared" si="33"/>
        <v>0.39999999999999858</v>
      </c>
      <c r="X90" s="110">
        <v>56.902990000000003</v>
      </c>
      <c r="Y90" s="111">
        <f t="shared" si="49"/>
        <v>2</v>
      </c>
      <c r="Z90" s="105">
        <v>57.3034230866919</v>
      </c>
      <c r="AA90" s="105">
        <f t="shared" si="34"/>
        <v>2.8999999999999986</v>
      </c>
      <c r="AB90" s="112">
        <f t="shared" si="50"/>
        <v>1.5</v>
      </c>
      <c r="AC90" s="15">
        <v>55.332443321395303</v>
      </c>
      <c r="AD90" s="114">
        <f t="shared" si="35"/>
        <v>0.19999999999999574</v>
      </c>
      <c r="AE90" s="110">
        <v>53.35821</v>
      </c>
      <c r="AF90" s="111">
        <f t="shared" si="36"/>
        <v>2.3999999999999986</v>
      </c>
      <c r="AG90" s="105">
        <v>53.049259033544097</v>
      </c>
      <c r="AH90" s="105">
        <f t="shared" si="37"/>
        <v>0.79999999999999716</v>
      </c>
      <c r="AI90" s="112">
        <f t="shared" si="51"/>
        <v>0.20000000000000284</v>
      </c>
      <c r="AJ90" s="15">
        <v>52.140505134864597</v>
      </c>
      <c r="AK90" s="114">
        <f t="shared" si="38"/>
        <v>-0.19999999999999574</v>
      </c>
      <c r="AL90" s="110">
        <v>48.694029999999998</v>
      </c>
      <c r="AM90" s="111">
        <f t="shared" si="52"/>
        <v>-1</v>
      </c>
      <c r="AN90" s="105">
        <v>48.929342503349403</v>
      </c>
      <c r="AO90" s="105">
        <f t="shared" si="39"/>
        <v>-0.89999999999999858</v>
      </c>
      <c r="AP90" s="112">
        <f t="shared" si="53"/>
        <v>-1.2000000000000028</v>
      </c>
      <c r="AQ90" s="15">
        <v>49.357617844276497</v>
      </c>
      <c r="AR90" s="114">
        <f t="shared" si="40"/>
        <v>0.10000000000000142</v>
      </c>
      <c r="AS90" s="110">
        <v>51.865670000000001</v>
      </c>
      <c r="AT90" s="111">
        <f t="shared" si="54"/>
        <v>1.1999999999999957</v>
      </c>
      <c r="AU90" s="105">
        <v>51.866</v>
      </c>
      <c r="AV90" s="105">
        <f t="shared" si="41"/>
        <v>0.10000000000000142</v>
      </c>
      <c r="AW90" s="112">
        <f t="shared" si="55"/>
        <v>1.1999999999999957</v>
      </c>
      <c r="AX90" s="15">
        <v>51.121064603108401</v>
      </c>
      <c r="AY90" s="114">
        <f t="shared" si="42"/>
        <v>0</v>
      </c>
    </row>
    <row r="91" spans="1:51">
      <c r="A91" s="41"/>
      <c r="B91" s="60" t="s">
        <v>6</v>
      </c>
      <c r="C91" s="110">
        <v>52.84</v>
      </c>
      <c r="D91" s="111">
        <f t="shared" si="43"/>
        <v>-1.4000000000000057</v>
      </c>
      <c r="E91" s="105">
        <v>51.795510344550102</v>
      </c>
      <c r="F91" s="105">
        <f t="shared" si="28"/>
        <v>-2.1000000000000014</v>
      </c>
      <c r="G91" s="112">
        <f t="shared" si="44"/>
        <v>-1.5</v>
      </c>
      <c r="H91" s="108">
        <v>52.901878361270803</v>
      </c>
      <c r="I91" s="113">
        <f t="shared" si="29"/>
        <v>0.10000000000000142</v>
      </c>
      <c r="J91" s="110">
        <v>54.205849999999998</v>
      </c>
      <c r="K91" s="111">
        <f t="shared" si="45"/>
        <v>-1.2999999999999972</v>
      </c>
      <c r="L91" s="105">
        <v>52.436706645891398</v>
      </c>
      <c r="M91" s="105">
        <f t="shared" si="30"/>
        <v>-4.7000000000000028</v>
      </c>
      <c r="N91" s="112">
        <f t="shared" si="46"/>
        <v>-1.3999999999999986</v>
      </c>
      <c r="O91" s="15">
        <v>54.080934892395</v>
      </c>
      <c r="P91" s="114">
        <f t="shared" si="31"/>
        <v>0</v>
      </c>
      <c r="Q91" s="110">
        <v>57.2</v>
      </c>
      <c r="R91" s="111">
        <f t="shared" si="47"/>
        <v>-1.8999999999999986</v>
      </c>
      <c r="S91" s="105">
        <v>54.209565982111698</v>
      </c>
      <c r="T91" s="105">
        <f t="shared" si="32"/>
        <v>-3.2999999999999972</v>
      </c>
      <c r="U91" s="112">
        <f t="shared" si="48"/>
        <v>-1.3999999999999986</v>
      </c>
      <c r="V91" s="15">
        <v>56.449057262747203</v>
      </c>
      <c r="W91" s="114">
        <f t="shared" si="33"/>
        <v>0.60000000000000142</v>
      </c>
      <c r="X91" s="110">
        <v>56.4</v>
      </c>
      <c r="Y91" s="111">
        <f t="shared" si="49"/>
        <v>-2.8999999999999986</v>
      </c>
      <c r="Z91" s="105">
        <v>53.918501295722002</v>
      </c>
      <c r="AA91" s="105">
        <f t="shared" si="34"/>
        <v>-3.3999999999999986</v>
      </c>
      <c r="AB91" s="112">
        <f t="shared" si="50"/>
        <v>-2.7000000000000028</v>
      </c>
      <c r="AC91" s="15">
        <v>55.467921727558497</v>
      </c>
      <c r="AD91" s="114">
        <f t="shared" si="35"/>
        <v>0.20000000000000284</v>
      </c>
      <c r="AE91" s="110">
        <v>51.2</v>
      </c>
      <c r="AF91" s="111">
        <f t="shared" si="36"/>
        <v>-2.1999999999999957</v>
      </c>
      <c r="AG91" s="105">
        <v>51.339487600090997</v>
      </c>
      <c r="AH91" s="105">
        <f t="shared" si="37"/>
        <v>-1.7000000000000028</v>
      </c>
      <c r="AI91" s="112">
        <f t="shared" si="51"/>
        <v>-0.90000000000000568</v>
      </c>
      <c r="AJ91" s="15">
        <v>51.971906052649402</v>
      </c>
      <c r="AK91" s="114">
        <f t="shared" si="38"/>
        <v>-0.10000000000000142</v>
      </c>
      <c r="AL91" s="110">
        <v>49.4</v>
      </c>
      <c r="AM91" s="111">
        <f t="shared" si="52"/>
        <v>1.3999999999999986</v>
      </c>
      <c r="AN91" s="105">
        <v>50.088296207430098</v>
      </c>
      <c r="AO91" s="105">
        <f t="shared" si="39"/>
        <v>1.2000000000000028</v>
      </c>
      <c r="AP91" s="112">
        <f t="shared" si="53"/>
        <v>1.5</v>
      </c>
      <c r="AQ91" s="15">
        <v>49.350301905451502</v>
      </c>
      <c r="AR91" s="114">
        <f t="shared" si="40"/>
        <v>0</v>
      </c>
      <c r="AS91" s="110">
        <v>50</v>
      </c>
      <c r="AT91" s="111">
        <f t="shared" si="54"/>
        <v>-2.8999999999999986</v>
      </c>
      <c r="AU91" s="105">
        <v>50</v>
      </c>
      <c r="AV91" s="105">
        <f t="shared" si="41"/>
        <v>-1.8999999999999986</v>
      </c>
      <c r="AW91" s="112">
        <f t="shared" si="55"/>
        <v>-2.8999999999999986</v>
      </c>
      <c r="AX91" s="15">
        <v>51.120295842422202</v>
      </c>
      <c r="AY91" s="114">
        <f t="shared" si="42"/>
        <v>0</v>
      </c>
    </row>
    <row r="92" spans="1:51">
      <c r="A92" s="41"/>
      <c r="B92" s="60" t="s">
        <v>7</v>
      </c>
      <c r="C92" s="110">
        <v>52.65</v>
      </c>
      <c r="D92" s="111">
        <f t="shared" si="43"/>
        <v>-0.59999999999999432</v>
      </c>
      <c r="E92" s="105">
        <v>52.209785678201598</v>
      </c>
      <c r="F92" s="105">
        <f t="shared" si="28"/>
        <v>0.40000000000000568</v>
      </c>
      <c r="G92" s="112">
        <f t="shared" si="44"/>
        <v>-0.39999999999999858</v>
      </c>
      <c r="H92" s="108">
        <v>52.980117119414402</v>
      </c>
      <c r="I92" s="113">
        <f t="shared" si="29"/>
        <v>0.10000000000000142</v>
      </c>
      <c r="J92" s="110">
        <v>53.747509999999998</v>
      </c>
      <c r="K92" s="111">
        <f t="shared" si="45"/>
        <v>1.1000000000000014</v>
      </c>
      <c r="L92" s="105">
        <v>54.071088945542897</v>
      </c>
      <c r="M92" s="105">
        <f t="shared" si="30"/>
        <v>1.7000000000000028</v>
      </c>
      <c r="N92" s="112">
        <f t="shared" si="46"/>
        <v>1.1000000000000014</v>
      </c>
      <c r="O92" s="15">
        <v>54.098708998594901</v>
      </c>
      <c r="P92" s="114">
        <f t="shared" si="31"/>
        <v>0</v>
      </c>
      <c r="Q92" s="110">
        <v>56.75</v>
      </c>
      <c r="R92" s="111">
        <f t="shared" si="47"/>
        <v>1</v>
      </c>
      <c r="S92" s="105">
        <v>56.114319021400597</v>
      </c>
      <c r="T92" s="105">
        <f t="shared" si="32"/>
        <v>1.8999999999999986</v>
      </c>
      <c r="U92" s="112">
        <f t="shared" si="48"/>
        <v>1.1000000000000014</v>
      </c>
      <c r="V92" s="15">
        <v>57.150046464366099</v>
      </c>
      <c r="W92" s="114">
        <f t="shared" si="33"/>
        <v>0.80000000000000426</v>
      </c>
      <c r="X92" s="110">
        <v>55.25</v>
      </c>
      <c r="Y92" s="111">
        <f t="shared" si="49"/>
        <v>0.59999999999999432</v>
      </c>
      <c r="Z92" s="105">
        <v>54.594422682595599</v>
      </c>
      <c r="AA92" s="105">
        <f t="shared" si="34"/>
        <v>0.70000000000000284</v>
      </c>
      <c r="AB92" s="112">
        <f t="shared" si="50"/>
        <v>0.5</v>
      </c>
      <c r="AC92" s="15">
        <v>55.505018857527403</v>
      </c>
      <c r="AD92" s="114">
        <f t="shared" si="35"/>
        <v>0</v>
      </c>
      <c r="AE92" s="110">
        <v>51.5</v>
      </c>
      <c r="AF92" s="111">
        <f t="shared" si="36"/>
        <v>0.29999999999999716</v>
      </c>
      <c r="AG92" s="105">
        <v>50.757865813593099</v>
      </c>
      <c r="AH92" s="105">
        <f t="shared" si="37"/>
        <v>-0.5</v>
      </c>
      <c r="AI92" s="112">
        <f t="shared" si="51"/>
        <v>-1.7000000000000028</v>
      </c>
      <c r="AJ92" s="15">
        <v>51.918752497745203</v>
      </c>
      <c r="AK92" s="114">
        <f t="shared" si="38"/>
        <v>-0.10000000000000142</v>
      </c>
      <c r="AL92" s="110">
        <v>49</v>
      </c>
      <c r="AM92" s="111">
        <f t="shared" si="52"/>
        <v>-2.7999999999999972</v>
      </c>
      <c r="AN92" s="105">
        <v>48.974205990486503</v>
      </c>
      <c r="AO92" s="105">
        <f t="shared" si="39"/>
        <v>-1.1000000000000014</v>
      </c>
      <c r="AP92" s="112">
        <f t="shared" si="53"/>
        <v>-2.5</v>
      </c>
      <c r="AQ92" s="15">
        <v>49.293247366947803</v>
      </c>
      <c r="AR92" s="114">
        <f t="shared" si="40"/>
        <v>-0.10000000000000142</v>
      </c>
      <c r="AS92" s="110">
        <v>50.75</v>
      </c>
      <c r="AT92" s="111">
        <f t="shared" si="54"/>
        <v>-0.10000000000000142</v>
      </c>
      <c r="AU92" s="105">
        <v>50.75</v>
      </c>
      <c r="AV92" s="105">
        <f t="shared" si="41"/>
        <v>0.79999999999999716</v>
      </c>
      <c r="AW92" s="112">
        <f t="shared" si="55"/>
        <v>-0.10000000000000142</v>
      </c>
      <c r="AX92" s="15">
        <v>51.1239816768826</v>
      </c>
      <c r="AY92" s="114">
        <f t="shared" si="42"/>
        <v>0</v>
      </c>
    </row>
    <row r="93" spans="1:51">
      <c r="A93" s="41"/>
      <c r="B93" s="60" t="s">
        <v>6</v>
      </c>
      <c r="C93" s="110">
        <v>54.270829999999997</v>
      </c>
      <c r="D93" s="111">
        <f t="shared" si="43"/>
        <v>0.59999999999999432</v>
      </c>
      <c r="E93" s="105">
        <v>53.257500211365603</v>
      </c>
      <c r="F93" s="105">
        <f t="shared" si="28"/>
        <v>1.0999999999999943</v>
      </c>
      <c r="G93" s="112">
        <f t="shared" si="44"/>
        <v>0.5</v>
      </c>
      <c r="H93" s="108">
        <v>53.050713538099103</v>
      </c>
      <c r="I93" s="113">
        <f t="shared" si="29"/>
        <v>0.10000000000000142</v>
      </c>
      <c r="J93" s="110">
        <v>54.048459999999999</v>
      </c>
      <c r="K93" s="111">
        <f t="shared" si="45"/>
        <v>-1</v>
      </c>
      <c r="L93" s="105">
        <v>53.619588494660199</v>
      </c>
      <c r="M93" s="105">
        <f t="shared" si="30"/>
        <v>-0.5</v>
      </c>
      <c r="N93" s="112">
        <f t="shared" si="46"/>
        <v>-1.1000000000000014</v>
      </c>
      <c r="O93" s="15">
        <v>54.134374078306898</v>
      </c>
      <c r="P93" s="114">
        <f t="shared" si="31"/>
        <v>0</v>
      </c>
      <c r="Q93" s="110">
        <v>60.677079999999997</v>
      </c>
      <c r="R93" s="111">
        <f t="shared" si="47"/>
        <v>4.4000000000000057</v>
      </c>
      <c r="S93" s="105">
        <v>58.877146468440102</v>
      </c>
      <c r="T93" s="105">
        <f t="shared" si="32"/>
        <v>2.7999999999999972</v>
      </c>
      <c r="U93" s="112">
        <f t="shared" si="48"/>
        <v>3.5</v>
      </c>
      <c r="V93" s="15">
        <v>57.638160259945202</v>
      </c>
      <c r="W93" s="114">
        <f t="shared" si="33"/>
        <v>0.39999999999999858</v>
      </c>
      <c r="X93" s="110">
        <v>58.072920000000003</v>
      </c>
      <c r="Y93" s="111">
        <f t="shared" si="49"/>
        <v>1</v>
      </c>
      <c r="Z93" s="105">
        <v>56.115001977905401</v>
      </c>
      <c r="AA93" s="105">
        <f t="shared" si="34"/>
        <v>1.5</v>
      </c>
      <c r="AB93" s="112">
        <f t="shared" si="50"/>
        <v>0.30000000000000426</v>
      </c>
      <c r="AC93" s="15">
        <v>55.4435672323321</v>
      </c>
      <c r="AD93" s="114">
        <f t="shared" si="35"/>
        <v>-0.10000000000000142</v>
      </c>
      <c r="AE93" s="110">
        <v>52.34375</v>
      </c>
      <c r="AF93" s="111">
        <f t="shared" si="36"/>
        <v>0.79999999999999716</v>
      </c>
      <c r="AG93" s="105">
        <v>51.942070751366202</v>
      </c>
      <c r="AH93" s="105">
        <f t="shared" si="37"/>
        <v>1.1000000000000014</v>
      </c>
      <c r="AI93" s="112">
        <f t="shared" si="51"/>
        <v>-0.20000000000000284</v>
      </c>
      <c r="AJ93" s="15">
        <v>52.023359584462703</v>
      </c>
      <c r="AK93" s="114">
        <f t="shared" si="38"/>
        <v>0.10000000000000142</v>
      </c>
      <c r="AL93" s="110">
        <v>49.479170000000003</v>
      </c>
      <c r="AM93" s="111">
        <f t="shared" si="52"/>
        <v>-1.2999999999999972</v>
      </c>
      <c r="AN93" s="105">
        <v>49.196562826983097</v>
      </c>
      <c r="AO93" s="105">
        <f t="shared" si="39"/>
        <v>0.20000000000000284</v>
      </c>
      <c r="AP93" s="112">
        <f t="shared" si="53"/>
        <v>-0.89999999999999858</v>
      </c>
      <c r="AQ93" s="15">
        <v>49.1819656953448</v>
      </c>
      <c r="AR93" s="114">
        <f t="shared" si="40"/>
        <v>-9.9999999999994316E-2</v>
      </c>
      <c r="AS93" s="110">
        <v>50.78125</v>
      </c>
      <c r="AT93" s="111">
        <f t="shared" si="54"/>
        <v>-1.3000000000000043</v>
      </c>
      <c r="AU93" s="105">
        <v>50.780999999999999</v>
      </c>
      <c r="AV93" s="105">
        <f t="shared" si="41"/>
        <v>0</v>
      </c>
      <c r="AW93" s="112">
        <f t="shared" si="55"/>
        <v>-1.3000000000000043</v>
      </c>
      <c r="AX93" s="15">
        <v>51.141050134390099</v>
      </c>
      <c r="AY93" s="114">
        <f t="shared" si="42"/>
        <v>0</v>
      </c>
    </row>
    <row r="94" spans="1:51">
      <c r="A94" s="41"/>
      <c r="B94" s="60" t="s">
        <v>8</v>
      </c>
      <c r="C94" s="110">
        <v>55.514020000000002</v>
      </c>
      <c r="D94" s="111">
        <f t="shared" si="43"/>
        <v>2</v>
      </c>
      <c r="E94" s="105">
        <v>55.783700044138698</v>
      </c>
      <c r="F94" s="105">
        <f t="shared" si="28"/>
        <v>2.5</v>
      </c>
      <c r="G94" s="112">
        <f t="shared" si="44"/>
        <v>2.3999999999999986</v>
      </c>
      <c r="H94" s="108">
        <v>53.011572801523698</v>
      </c>
      <c r="I94" s="113">
        <f t="shared" si="29"/>
        <v>-0.10000000000000142</v>
      </c>
      <c r="J94" s="110">
        <v>56.42801</v>
      </c>
      <c r="K94" s="111">
        <f t="shared" si="45"/>
        <v>1.1000000000000014</v>
      </c>
      <c r="L94" s="105">
        <v>55.563198732548798</v>
      </c>
      <c r="M94" s="105">
        <f t="shared" si="30"/>
        <v>2</v>
      </c>
      <c r="N94" s="112">
        <f t="shared" si="46"/>
        <v>1.6000000000000014</v>
      </c>
      <c r="O94" s="15">
        <v>54.141220701149003</v>
      </c>
      <c r="P94" s="114">
        <f t="shared" si="31"/>
        <v>0</v>
      </c>
      <c r="Q94" s="110">
        <v>61.68224</v>
      </c>
      <c r="R94" s="111">
        <f t="shared" si="47"/>
        <v>5.4000000000000057</v>
      </c>
      <c r="S94" s="105">
        <v>61.320216446623398</v>
      </c>
      <c r="T94" s="105">
        <f t="shared" si="32"/>
        <v>2.3999999999999986</v>
      </c>
      <c r="U94" s="112">
        <f t="shared" si="48"/>
        <v>6.2999999999999972</v>
      </c>
      <c r="V94" s="15">
        <v>57.621634867153197</v>
      </c>
      <c r="W94" s="114">
        <f t="shared" si="33"/>
        <v>0</v>
      </c>
      <c r="X94" s="110">
        <v>62.616819999999997</v>
      </c>
      <c r="Y94" s="111">
        <f t="shared" si="49"/>
        <v>4.8999999999999986</v>
      </c>
      <c r="Z94" s="105">
        <v>62.298824473552699</v>
      </c>
      <c r="AA94" s="105">
        <f t="shared" si="34"/>
        <v>6.1999999999999957</v>
      </c>
      <c r="AB94" s="112">
        <f t="shared" si="50"/>
        <v>5.6999999999999957</v>
      </c>
      <c r="AC94" s="15">
        <v>55.238864114500203</v>
      </c>
      <c r="AD94" s="114">
        <f t="shared" si="35"/>
        <v>-0.19999999999999574</v>
      </c>
      <c r="AE94" s="110">
        <v>52.57009</v>
      </c>
      <c r="AF94" s="111">
        <f t="shared" si="36"/>
        <v>0.30000000000000426</v>
      </c>
      <c r="AG94" s="105">
        <v>52.785135057598403</v>
      </c>
      <c r="AH94" s="105">
        <f t="shared" si="37"/>
        <v>0.89999999999999858</v>
      </c>
      <c r="AI94" s="112">
        <f t="shared" si="51"/>
        <v>0.19999999999999574</v>
      </c>
      <c r="AJ94" s="15">
        <v>52.2020616449255</v>
      </c>
      <c r="AK94" s="114">
        <f t="shared" si="38"/>
        <v>0.20000000000000284</v>
      </c>
      <c r="AL94" s="110">
        <v>47.663550000000001</v>
      </c>
      <c r="AM94" s="111">
        <f t="shared" si="52"/>
        <v>0.10000000000000142</v>
      </c>
      <c r="AN94" s="105">
        <v>48.664693309723198</v>
      </c>
      <c r="AO94" s="105">
        <f t="shared" si="39"/>
        <v>-0.5</v>
      </c>
      <c r="AP94" s="112">
        <f t="shared" si="53"/>
        <v>0</v>
      </c>
      <c r="AQ94" s="15">
        <v>49.028093927705399</v>
      </c>
      <c r="AR94" s="114">
        <f t="shared" si="40"/>
        <v>-0.20000000000000284</v>
      </c>
      <c r="AS94" s="110">
        <v>53.037379999999999</v>
      </c>
      <c r="AT94" s="111">
        <f t="shared" si="54"/>
        <v>-0.10000000000000142</v>
      </c>
      <c r="AU94" s="105">
        <v>53.036999999999999</v>
      </c>
      <c r="AV94" s="105">
        <f t="shared" si="41"/>
        <v>2.2000000000000028</v>
      </c>
      <c r="AW94" s="112">
        <f t="shared" si="55"/>
        <v>-0.10000000000000142</v>
      </c>
      <c r="AX94" s="15">
        <v>51.168753706620997</v>
      </c>
      <c r="AY94" s="114">
        <f t="shared" si="42"/>
        <v>0.10000000000000142</v>
      </c>
    </row>
    <row r="95" spans="1:51">
      <c r="A95" s="41"/>
      <c r="B95" s="60" t="s">
        <v>8</v>
      </c>
      <c r="C95" s="110">
        <v>52.441389999999998</v>
      </c>
      <c r="D95" s="111">
        <f t="shared" si="43"/>
        <v>1.7999999999999972</v>
      </c>
      <c r="E95" s="105">
        <v>53.208483784431401</v>
      </c>
      <c r="F95" s="105">
        <f t="shared" si="28"/>
        <v>-2.5999999999999943</v>
      </c>
      <c r="G95" s="112">
        <f t="shared" si="44"/>
        <v>2</v>
      </c>
      <c r="H95" s="108">
        <v>52.8174601832729</v>
      </c>
      <c r="I95" s="113">
        <f t="shared" si="29"/>
        <v>-0.20000000000000284</v>
      </c>
      <c r="J95" s="110">
        <v>52.908320000000003</v>
      </c>
      <c r="K95" s="111">
        <f t="shared" si="45"/>
        <v>-0.30000000000000426</v>
      </c>
      <c r="L95" s="105">
        <v>53.584702297222101</v>
      </c>
      <c r="M95" s="105">
        <f t="shared" si="30"/>
        <v>-2</v>
      </c>
      <c r="N95" s="112">
        <f t="shared" si="46"/>
        <v>0.20000000000000284</v>
      </c>
      <c r="O95" s="15">
        <v>54.044363190753501</v>
      </c>
      <c r="P95" s="114">
        <f t="shared" si="31"/>
        <v>-0.10000000000000142</v>
      </c>
      <c r="Q95" s="110">
        <v>50.476190000000003</v>
      </c>
      <c r="R95" s="111">
        <f t="shared" si="47"/>
        <v>-1.1000000000000014</v>
      </c>
      <c r="S95" s="105">
        <v>52.731256582041702</v>
      </c>
      <c r="T95" s="105">
        <f t="shared" si="32"/>
        <v>-8.5999999999999943</v>
      </c>
      <c r="U95" s="112">
        <f t="shared" si="48"/>
        <v>-1.1999999999999957</v>
      </c>
      <c r="V95" s="15">
        <v>57.013652234911497</v>
      </c>
      <c r="W95" s="114">
        <f t="shared" si="33"/>
        <v>-0.60000000000000142</v>
      </c>
      <c r="X95" s="110">
        <v>52.380949999999999</v>
      </c>
      <c r="Y95" s="111">
        <f t="shared" si="49"/>
        <v>1.8999999999999986</v>
      </c>
      <c r="Z95" s="105">
        <v>54.597974857099899</v>
      </c>
      <c r="AA95" s="105">
        <f t="shared" si="34"/>
        <v>-7.6999999999999957</v>
      </c>
      <c r="AB95" s="112">
        <f t="shared" si="50"/>
        <v>2.2000000000000028</v>
      </c>
      <c r="AC95" s="15">
        <v>54.885644925782898</v>
      </c>
      <c r="AD95" s="114">
        <f t="shared" si="35"/>
        <v>-0.30000000000000426</v>
      </c>
      <c r="AE95" s="110">
        <v>52.380949999999999</v>
      </c>
      <c r="AF95" s="111">
        <f t="shared" si="36"/>
        <v>-0.20000000000000284</v>
      </c>
      <c r="AG95" s="105">
        <v>52.989168266939203</v>
      </c>
      <c r="AH95" s="105">
        <f t="shared" si="37"/>
        <v>0.20000000000000284</v>
      </c>
      <c r="AI95" s="112">
        <f t="shared" si="51"/>
        <v>2.2000000000000028</v>
      </c>
      <c r="AJ95" s="15">
        <v>52.360899323814699</v>
      </c>
      <c r="AK95" s="114">
        <f t="shared" si="38"/>
        <v>0.19999999999999574</v>
      </c>
      <c r="AL95" s="110">
        <v>50.238100000000003</v>
      </c>
      <c r="AM95" s="111">
        <f t="shared" si="52"/>
        <v>2.4000000000000057</v>
      </c>
      <c r="AN95" s="105">
        <v>50.546972181785101</v>
      </c>
      <c r="AO95" s="105">
        <f t="shared" si="39"/>
        <v>1.7999999999999972</v>
      </c>
      <c r="AP95" s="112">
        <f t="shared" si="53"/>
        <v>2.3999999999999986</v>
      </c>
      <c r="AQ95" s="15">
        <v>48.841754938682399</v>
      </c>
      <c r="AR95" s="114">
        <f t="shared" si="40"/>
        <v>-0.20000000000000284</v>
      </c>
      <c r="AS95" s="110">
        <v>56.73077</v>
      </c>
      <c r="AT95" s="111">
        <f t="shared" si="54"/>
        <v>4.1000000000000014</v>
      </c>
      <c r="AU95" s="105">
        <v>56.731000000000002</v>
      </c>
      <c r="AV95" s="105">
        <f t="shared" si="41"/>
        <v>3.7000000000000028</v>
      </c>
      <c r="AW95" s="112">
        <f t="shared" si="55"/>
        <v>4.1000000000000014</v>
      </c>
      <c r="AX95" s="15">
        <v>51.2156417494012</v>
      </c>
      <c r="AY95" s="114">
        <f t="shared" si="42"/>
        <v>0</v>
      </c>
    </row>
    <row r="96" spans="1:51">
      <c r="A96" s="41"/>
      <c r="B96" s="60" t="s">
        <v>7</v>
      </c>
      <c r="C96" s="110">
        <v>52.98319</v>
      </c>
      <c r="D96" s="111">
        <f t="shared" si="43"/>
        <v>1.3999999999999986</v>
      </c>
      <c r="E96" s="105">
        <v>52.829090495575002</v>
      </c>
      <c r="F96" s="105">
        <f t="shared" si="28"/>
        <v>-0.40000000000000568</v>
      </c>
      <c r="G96" s="112">
        <f t="shared" si="44"/>
        <v>1.3999999999999986</v>
      </c>
      <c r="H96" s="108">
        <v>52.512393345717904</v>
      </c>
      <c r="I96" s="113">
        <f t="shared" si="29"/>
        <v>-0.29999999999999716</v>
      </c>
      <c r="J96" s="110">
        <v>54.123629999999999</v>
      </c>
      <c r="K96" s="111">
        <f t="shared" si="45"/>
        <v>1</v>
      </c>
      <c r="L96" s="105">
        <v>54.513763558064397</v>
      </c>
      <c r="M96" s="105">
        <f t="shared" si="30"/>
        <v>0.89999999999999858</v>
      </c>
      <c r="N96" s="112">
        <f t="shared" si="46"/>
        <v>1</v>
      </c>
      <c r="O96" s="15">
        <v>53.820743913150203</v>
      </c>
      <c r="P96" s="114">
        <f t="shared" si="31"/>
        <v>-0.20000000000000284</v>
      </c>
      <c r="Q96" s="110">
        <v>57.773110000000003</v>
      </c>
      <c r="R96" s="111">
        <f t="shared" si="47"/>
        <v>4.8999999999999986</v>
      </c>
      <c r="S96" s="105">
        <v>57.663717519556499</v>
      </c>
      <c r="T96" s="105">
        <f t="shared" si="32"/>
        <v>5</v>
      </c>
      <c r="U96" s="112">
        <f t="shared" si="48"/>
        <v>5.1000000000000014</v>
      </c>
      <c r="V96" s="15">
        <v>56.028327243514497</v>
      </c>
      <c r="W96" s="114">
        <f t="shared" si="33"/>
        <v>-1</v>
      </c>
      <c r="X96" s="110">
        <v>55.882350000000002</v>
      </c>
      <c r="Y96" s="111">
        <f t="shared" si="49"/>
        <v>2.5</v>
      </c>
      <c r="Z96" s="105">
        <v>56.184131917768298</v>
      </c>
      <c r="AA96" s="105">
        <f t="shared" si="34"/>
        <v>1.6000000000000014</v>
      </c>
      <c r="AB96" s="112">
        <f t="shared" si="50"/>
        <v>3.1000000000000014</v>
      </c>
      <c r="AC96" s="15">
        <v>54.432454704514001</v>
      </c>
      <c r="AD96" s="114">
        <f t="shared" si="35"/>
        <v>-0.5</v>
      </c>
      <c r="AE96" s="110">
        <v>52.941180000000003</v>
      </c>
      <c r="AF96" s="111">
        <f t="shared" si="36"/>
        <v>0.5</v>
      </c>
      <c r="AG96" s="105">
        <v>52.804943150487198</v>
      </c>
      <c r="AH96" s="105">
        <f t="shared" si="37"/>
        <v>-0.20000000000000284</v>
      </c>
      <c r="AI96" s="112">
        <f t="shared" si="51"/>
        <v>2.0999999999999943</v>
      </c>
      <c r="AJ96" s="15">
        <v>52.477390207209801</v>
      </c>
      <c r="AK96" s="114">
        <f t="shared" si="38"/>
        <v>0.10000000000000142</v>
      </c>
      <c r="AL96" s="110">
        <v>49.369750000000003</v>
      </c>
      <c r="AM96" s="111">
        <f t="shared" si="52"/>
        <v>-0.39999999999999858</v>
      </c>
      <c r="AN96" s="105">
        <v>48.622611340048898</v>
      </c>
      <c r="AO96" s="105">
        <f t="shared" si="39"/>
        <v>-1.8999999999999986</v>
      </c>
      <c r="AP96" s="112">
        <f t="shared" si="53"/>
        <v>-0.60000000000000142</v>
      </c>
      <c r="AQ96" s="15">
        <v>48.632131845217302</v>
      </c>
      <c r="AR96" s="114">
        <f t="shared" si="40"/>
        <v>-0.19999999999999574</v>
      </c>
      <c r="AS96" s="110">
        <v>48.949579999999997</v>
      </c>
      <c r="AT96" s="111">
        <f t="shared" si="54"/>
        <v>-2.3000000000000043</v>
      </c>
      <c r="AU96" s="105">
        <v>48.95</v>
      </c>
      <c r="AV96" s="105">
        <f t="shared" si="41"/>
        <v>-7.7000000000000028</v>
      </c>
      <c r="AW96" s="112">
        <f t="shared" si="55"/>
        <v>-2.2000000000000028</v>
      </c>
      <c r="AX96" s="15">
        <v>51.278120726126602</v>
      </c>
      <c r="AY96" s="114">
        <f t="shared" si="42"/>
        <v>9.9999999999994316E-2</v>
      </c>
    </row>
    <row r="97" spans="1:51">
      <c r="A97" s="41"/>
      <c r="B97" s="60" t="s">
        <v>9</v>
      </c>
      <c r="C97" s="110">
        <v>49.907420000000002</v>
      </c>
      <c r="D97" s="111">
        <f t="shared" si="43"/>
        <v>-0.39999999999999858</v>
      </c>
      <c r="E97" s="105">
        <v>50.692906371360202</v>
      </c>
      <c r="F97" s="105">
        <f t="shared" si="28"/>
        <v>-2.0999999999999943</v>
      </c>
      <c r="G97" s="112">
        <f t="shared" si="44"/>
        <v>-0.19999999999999574</v>
      </c>
      <c r="H97" s="108">
        <v>52.222951954455702</v>
      </c>
      <c r="I97" s="113">
        <f t="shared" si="29"/>
        <v>-0.29999999999999716</v>
      </c>
      <c r="J97" s="110">
        <v>51.707299999999996</v>
      </c>
      <c r="K97" s="111">
        <f t="shared" si="45"/>
        <v>-0.89999999999999858</v>
      </c>
      <c r="L97" s="105">
        <v>52.273363609897501</v>
      </c>
      <c r="M97" s="105">
        <f t="shared" si="30"/>
        <v>-2.2000000000000028</v>
      </c>
      <c r="N97" s="112">
        <f t="shared" si="46"/>
        <v>-1</v>
      </c>
      <c r="O97" s="15">
        <v>53.508694248691903</v>
      </c>
      <c r="P97" s="114">
        <f t="shared" si="31"/>
        <v>-0.29999999999999716</v>
      </c>
      <c r="Q97" s="110">
        <v>51.635509999999996</v>
      </c>
      <c r="R97" s="111">
        <f t="shared" si="47"/>
        <v>-0.5</v>
      </c>
      <c r="S97" s="105">
        <v>52.947915821537499</v>
      </c>
      <c r="T97" s="105">
        <f t="shared" si="32"/>
        <v>-4.8000000000000043</v>
      </c>
      <c r="U97" s="112">
        <f t="shared" si="48"/>
        <v>0.19999999999999574</v>
      </c>
      <c r="V97" s="15">
        <v>54.981758248019702</v>
      </c>
      <c r="W97" s="114">
        <f t="shared" si="33"/>
        <v>-1</v>
      </c>
      <c r="X97" s="110">
        <v>50</v>
      </c>
      <c r="Y97" s="111">
        <f t="shared" si="49"/>
        <v>-0.70000000000000284</v>
      </c>
      <c r="Z97" s="105">
        <v>51.711721413012597</v>
      </c>
      <c r="AA97" s="105">
        <f t="shared" si="34"/>
        <v>-4.5</v>
      </c>
      <c r="AB97" s="112">
        <f t="shared" si="50"/>
        <v>-0.19999999999999574</v>
      </c>
      <c r="AC97" s="15">
        <v>54.062474389292298</v>
      </c>
      <c r="AD97" s="114">
        <f t="shared" si="35"/>
        <v>-0.29999999999999716</v>
      </c>
      <c r="AE97" s="110">
        <v>51.168219999999998</v>
      </c>
      <c r="AF97" s="111">
        <f t="shared" si="36"/>
        <v>-1.6999999999999957</v>
      </c>
      <c r="AG97" s="105">
        <v>51.758256766451701</v>
      </c>
      <c r="AH97" s="105">
        <f t="shared" si="37"/>
        <v>-1</v>
      </c>
      <c r="AI97" s="112">
        <f t="shared" si="51"/>
        <v>1.6999999999999957</v>
      </c>
      <c r="AJ97" s="15">
        <v>52.574030869290802</v>
      </c>
      <c r="AK97" s="114">
        <f t="shared" si="38"/>
        <v>0.10000000000000142</v>
      </c>
      <c r="AL97" s="110">
        <v>46.261679999999998</v>
      </c>
      <c r="AM97" s="111">
        <f t="shared" si="52"/>
        <v>-2.1000000000000014</v>
      </c>
      <c r="AN97" s="105">
        <v>45.954662829022801</v>
      </c>
      <c r="AO97" s="105">
        <f t="shared" si="39"/>
        <v>-2.6000000000000014</v>
      </c>
      <c r="AP97" s="112">
        <f t="shared" si="53"/>
        <v>-2.1000000000000014</v>
      </c>
      <c r="AQ97" s="15">
        <v>48.407109605664203</v>
      </c>
      <c r="AR97" s="114">
        <f t="shared" si="40"/>
        <v>-0.20000000000000284</v>
      </c>
      <c r="AS97" s="110">
        <v>50.471699999999998</v>
      </c>
      <c r="AT97" s="111">
        <f t="shared" si="54"/>
        <v>-0.39999999999999858</v>
      </c>
      <c r="AU97" s="105">
        <v>50.472000000000001</v>
      </c>
      <c r="AV97" s="105">
        <f t="shared" si="41"/>
        <v>1.5</v>
      </c>
      <c r="AW97" s="112">
        <f t="shared" si="55"/>
        <v>-0.39999999999999858</v>
      </c>
      <c r="AX97" s="15">
        <v>51.341725402907898</v>
      </c>
      <c r="AY97" s="114">
        <f t="shared" si="42"/>
        <v>0</v>
      </c>
    </row>
    <row r="98" spans="1:51">
      <c r="A98" s="41"/>
      <c r="B98" s="60" t="s">
        <v>10</v>
      </c>
      <c r="C98" s="110">
        <v>52.027030000000003</v>
      </c>
      <c r="D98" s="111">
        <f t="shared" si="43"/>
        <v>0.29999999999999716</v>
      </c>
      <c r="E98" s="105">
        <v>51.785785182053601</v>
      </c>
      <c r="F98" s="105">
        <f t="shared" si="28"/>
        <v>1.0999999999999943</v>
      </c>
      <c r="G98" s="112">
        <f t="shared" si="44"/>
        <v>0</v>
      </c>
      <c r="H98" s="108">
        <v>52.031918190117601</v>
      </c>
      <c r="I98" s="113">
        <f t="shared" si="29"/>
        <v>-0.20000000000000284</v>
      </c>
      <c r="J98" s="110">
        <v>54.703560000000003</v>
      </c>
      <c r="K98" s="111">
        <f t="shared" si="45"/>
        <v>1.1000000000000014</v>
      </c>
      <c r="L98" s="105">
        <v>53.917911823955897</v>
      </c>
      <c r="M98" s="105">
        <f t="shared" si="30"/>
        <v>1.6000000000000014</v>
      </c>
      <c r="N98" s="112">
        <f t="shared" si="46"/>
        <v>0.79999999999999716</v>
      </c>
      <c r="O98" s="15">
        <v>53.262104014195202</v>
      </c>
      <c r="P98" s="114">
        <f t="shared" si="31"/>
        <v>-0.20000000000000284</v>
      </c>
      <c r="Q98" s="110">
        <v>53.153149999999997</v>
      </c>
      <c r="R98" s="111">
        <f t="shared" si="47"/>
        <v>-0.5</v>
      </c>
      <c r="S98" s="105">
        <v>53.0632728362759</v>
      </c>
      <c r="T98" s="105">
        <f t="shared" si="32"/>
        <v>0.20000000000000284</v>
      </c>
      <c r="U98" s="112">
        <f t="shared" si="48"/>
        <v>-1.6000000000000014</v>
      </c>
      <c r="V98" s="15">
        <v>54.193510016525501</v>
      </c>
      <c r="W98" s="114">
        <f t="shared" si="33"/>
        <v>-0.79999999999999716</v>
      </c>
      <c r="X98" s="110">
        <v>53.6036</v>
      </c>
      <c r="Y98" s="111">
        <f t="shared" si="49"/>
        <v>0.60000000000000142</v>
      </c>
      <c r="Z98" s="105">
        <v>53.611351696600501</v>
      </c>
      <c r="AA98" s="105">
        <f t="shared" si="34"/>
        <v>1.8999999999999986</v>
      </c>
      <c r="AB98" s="112">
        <f t="shared" si="50"/>
        <v>0.20000000000000284</v>
      </c>
      <c r="AC98" s="15">
        <v>53.799698463195902</v>
      </c>
      <c r="AD98" s="114">
        <f t="shared" si="35"/>
        <v>-0.30000000000000426</v>
      </c>
      <c r="AE98" s="110">
        <v>52.027030000000003</v>
      </c>
      <c r="AF98" s="111">
        <f t="shared" si="36"/>
        <v>0.79999999999999716</v>
      </c>
      <c r="AG98" s="105">
        <v>51.888291718544401</v>
      </c>
      <c r="AH98" s="105">
        <f t="shared" si="37"/>
        <v>0.10000000000000142</v>
      </c>
      <c r="AI98" s="112">
        <f t="shared" si="51"/>
        <v>0.89999999999999858</v>
      </c>
      <c r="AJ98" s="15">
        <v>52.6580302869246</v>
      </c>
      <c r="AK98" s="114">
        <f t="shared" si="38"/>
        <v>0.10000000000000142</v>
      </c>
      <c r="AL98" s="110">
        <v>48.1982</v>
      </c>
      <c r="AM98" s="111">
        <f t="shared" si="52"/>
        <v>-0.69999999999999574</v>
      </c>
      <c r="AN98" s="105">
        <v>48.305692610521803</v>
      </c>
      <c r="AO98" s="105">
        <f t="shared" si="39"/>
        <v>2.2999999999999972</v>
      </c>
      <c r="AP98" s="112">
        <f t="shared" si="53"/>
        <v>-0.5</v>
      </c>
      <c r="AQ98" s="15">
        <v>48.190594745857801</v>
      </c>
      <c r="AR98" s="114">
        <f t="shared" si="40"/>
        <v>-0.19999999999999574</v>
      </c>
      <c r="AS98" s="110">
        <v>53.153149999999997</v>
      </c>
      <c r="AT98" s="111">
        <f t="shared" si="54"/>
        <v>1.4000000000000057</v>
      </c>
      <c r="AU98" s="105">
        <v>53.125</v>
      </c>
      <c r="AV98" s="105">
        <f t="shared" si="41"/>
        <v>2.6000000000000014</v>
      </c>
      <c r="AW98" s="112">
        <f t="shared" si="55"/>
        <v>1.3000000000000043</v>
      </c>
      <c r="AX98" s="15">
        <v>51.387691843634798</v>
      </c>
      <c r="AY98" s="114">
        <f t="shared" si="42"/>
        <v>0.10000000000000142</v>
      </c>
    </row>
    <row r="99" spans="1:51">
      <c r="A99" s="41"/>
      <c r="B99" s="60" t="s">
        <v>11</v>
      </c>
      <c r="C99" s="110">
        <v>52.849460000000001</v>
      </c>
      <c r="D99" s="111">
        <f t="shared" si="43"/>
        <v>-0.70000000000000284</v>
      </c>
      <c r="E99" s="105">
        <v>51.521201405306201</v>
      </c>
      <c r="F99" s="105">
        <f t="shared" si="28"/>
        <v>-0.29999999999999716</v>
      </c>
      <c r="G99" s="112">
        <f t="shared" si="44"/>
        <v>-0.79999999999999716</v>
      </c>
      <c r="H99" s="108">
        <v>52.034359688505297</v>
      </c>
      <c r="I99" s="113">
        <f t="shared" si="29"/>
        <v>0</v>
      </c>
      <c r="J99" s="110">
        <v>54.611510000000003</v>
      </c>
      <c r="K99" s="111">
        <f t="shared" si="45"/>
        <v>-0.69999999999999574</v>
      </c>
      <c r="L99" s="105">
        <v>52.486717518833302</v>
      </c>
      <c r="M99" s="105">
        <f t="shared" si="30"/>
        <v>-1.3999999999999986</v>
      </c>
      <c r="N99" s="112">
        <f t="shared" si="46"/>
        <v>-1.1000000000000014</v>
      </c>
      <c r="O99" s="15">
        <v>53.1941115389467</v>
      </c>
      <c r="P99" s="114">
        <f t="shared" si="31"/>
        <v>-9.9999999999994316E-2</v>
      </c>
      <c r="Q99" s="110">
        <v>57.25806</v>
      </c>
      <c r="R99" s="111">
        <f t="shared" si="47"/>
        <v>-0.40000000000000568</v>
      </c>
      <c r="S99" s="105">
        <v>53.945110365512001</v>
      </c>
      <c r="T99" s="105">
        <f t="shared" si="32"/>
        <v>0.79999999999999716</v>
      </c>
      <c r="U99" s="112">
        <f t="shared" si="48"/>
        <v>-1.3000000000000043</v>
      </c>
      <c r="V99" s="15">
        <v>53.981635028777397</v>
      </c>
      <c r="W99" s="114">
        <f t="shared" si="33"/>
        <v>-0.20000000000000284</v>
      </c>
      <c r="X99" s="110">
        <v>56.451610000000002</v>
      </c>
      <c r="Y99" s="111">
        <f t="shared" si="49"/>
        <v>0.89999999999999858</v>
      </c>
      <c r="Z99" s="105">
        <v>53.884058987949899</v>
      </c>
      <c r="AA99" s="105">
        <f t="shared" si="34"/>
        <v>0.29999999999999716</v>
      </c>
      <c r="AB99" s="112">
        <f t="shared" si="50"/>
        <v>0.5</v>
      </c>
      <c r="AC99" s="15">
        <v>53.815586745131</v>
      </c>
      <c r="AD99" s="114">
        <f t="shared" si="35"/>
        <v>0</v>
      </c>
      <c r="AE99" s="110">
        <v>53.763440000000003</v>
      </c>
      <c r="AF99" s="111">
        <f t="shared" si="36"/>
        <v>1.7999999999999972</v>
      </c>
      <c r="AG99" s="105">
        <v>52.805358595996701</v>
      </c>
      <c r="AH99" s="105">
        <f t="shared" si="37"/>
        <v>0.89999999999999858</v>
      </c>
      <c r="AI99" s="112">
        <f t="shared" si="51"/>
        <v>0.29999999999999716</v>
      </c>
      <c r="AJ99" s="15">
        <v>52.7310648865381</v>
      </c>
      <c r="AK99" s="114">
        <f t="shared" si="38"/>
        <v>0</v>
      </c>
      <c r="AL99" s="110">
        <v>47.31183</v>
      </c>
      <c r="AM99" s="111">
        <f t="shared" si="52"/>
        <v>-2.5</v>
      </c>
      <c r="AN99" s="105">
        <v>47.260719135851502</v>
      </c>
      <c r="AO99" s="105">
        <f t="shared" si="39"/>
        <v>-1</v>
      </c>
      <c r="AP99" s="112">
        <f t="shared" si="53"/>
        <v>-2.4000000000000057</v>
      </c>
      <c r="AQ99" s="15">
        <v>48.001151118548002</v>
      </c>
      <c r="AR99" s="114">
        <f t="shared" si="40"/>
        <v>-0.20000000000000284</v>
      </c>
      <c r="AS99" s="110">
        <v>49.46237</v>
      </c>
      <c r="AT99" s="111">
        <f t="shared" si="54"/>
        <v>-1.7000000000000028</v>
      </c>
      <c r="AU99" s="105">
        <v>49.462000000000003</v>
      </c>
      <c r="AV99" s="105">
        <f t="shared" si="41"/>
        <v>-3.6000000000000014</v>
      </c>
      <c r="AW99" s="112">
        <f t="shared" si="55"/>
        <v>-1.7000000000000028</v>
      </c>
      <c r="AX99" s="15">
        <v>51.395158233335998</v>
      </c>
      <c r="AY99" s="114">
        <f t="shared" si="42"/>
        <v>0</v>
      </c>
    </row>
    <row r="100" spans="1:51">
      <c r="A100" s="41"/>
      <c r="B100" s="60" t="s">
        <v>12</v>
      </c>
      <c r="C100" s="110">
        <v>51.296300000000002</v>
      </c>
      <c r="D100" s="111">
        <f t="shared" si="43"/>
        <v>-0.40000000000000568</v>
      </c>
      <c r="E100" s="105">
        <v>52.653738257784703</v>
      </c>
      <c r="F100" s="105">
        <f t="shared" si="28"/>
        <v>1.2000000000000028</v>
      </c>
      <c r="G100" s="112">
        <f t="shared" si="44"/>
        <v>-9.9999999999994316E-2</v>
      </c>
      <c r="H100" s="108">
        <v>52.101960580856797</v>
      </c>
      <c r="I100" s="113">
        <f t="shared" si="29"/>
        <v>0.10000000000000142</v>
      </c>
      <c r="J100" s="110">
        <v>52.032110000000003</v>
      </c>
      <c r="K100" s="111">
        <f t="shared" si="45"/>
        <v>0.39999999999999858</v>
      </c>
      <c r="L100" s="105">
        <v>53.239731120853698</v>
      </c>
      <c r="M100" s="105">
        <f t="shared" si="30"/>
        <v>0.70000000000000284</v>
      </c>
      <c r="N100" s="112">
        <f t="shared" si="46"/>
        <v>-1.0999999999999943</v>
      </c>
      <c r="O100" s="15">
        <v>53.206354633937302</v>
      </c>
      <c r="P100" s="114">
        <f t="shared" si="31"/>
        <v>0</v>
      </c>
      <c r="Q100" s="110">
        <v>50.925930000000001</v>
      </c>
      <c r="R100" s="111">
        <f t="shared" si="47"/>
        <v>-1.3999999999999986</v>
      </c>
      <c r="S100" s="105">
        <v>54.007552673800397</v>
      </c>
      <c r="T100" s="105">
        <f t="shared" si="32"/>
        <v>0.10000000000000142</v>
      </c>
      <c r="U100" s="112">
        <f t="shared" si="48"/>
        <v>-0.5</v>
      </c>
      <c r="V100" s="15">
        <v>54.118854696153299</v>
      </c>
      <c r="W100" s="114">
        <f t="shared" si="33"/>
        <v>0.10000000000000142</v>
      </c>
      <c r="X100" s="110">
        <v>50.69444</v>
      </c>
      <c r="Y100" s="111">
        <f t="shared" si="49"/>
        <v>-1.3999999999999986</v>
      </c>
      <c r="Z100" s="105">
        <v>53.996691522138903</v>
      </c>
      <c r="AA100" s="105">
        <f t="shared" si="34"/>
        <v>0.10000000000000142</v>
      </c>
      <c r="AB100" s="112">
        <f t="shared" si="50"/>
        <v>-1.7999999999999972</v>
      </c>
      <c r="AC100" s="15">
        <v>53.950905356232703</v>
      </c>
      <c r="AD100" s="114">
        <f t="shared" si="35"/>
        <v>0.20000000000000284</v>
      </c>
      <c r="AE100" s="110">
        <v>53.240740000000002</v>
      </c>
      <c r="AF100" s="111">
        <f t="shared" si="36"/>
        <v>-0.59999999999999432</v>
      </c>
      <c r="AG100" s="105">
        <v>53.3245698613961</v>
      </c>
      <c r="AH100" s="105">
        <f t="shared" si="37"/>
        <v>0.5</v>
      </c>
      <c r="AI100" s="112">
        <f t="shared" si="51"/>
        <v>0.59999999999999432</v>
      </c>
      <c r="AJ100" s="15">
        <v>52.664815209272497</v>
      </c>
      <c r="AK100" s="114">
        <f t="shared" si="38"/>
        <v>0</v>
      </c>
      <c r="AL100" s="110">
        <v>49.768520000000002</v>
      </c>
      <c r="AM100" s="111">
        <f t="shared" si="52"/>
        <v>-1.2000000000000028</v>
      </c>
      <c r="AN100" s="105">
        <v>48.748829863714199</v>
      </c>
      <c r="AO100" s="105">
        <f t="shared" si="39"/>
        <v>1.4000000000000057</v>
      </c>
      <c r="AP100" s="112">
        <f t="shared" si="53"/>
        <v>-0.69999999999999574</v>
      </c>
      <c r="AQ100" s="15">
        <v>47.852614620119098</v>
      </c>
      <c r="AR100" s="114">
        <f t="shared" si="40"/>
        <v>-0.10000000000000142</v>
      </c>
      <c r="AS100" s="110">
        <v>51.851849999999999</v>
      </c>
      <c r="AT100" s="111">
        <f t="shared" si="54"/>
        <v>1.5</v>
      </c>
      <c r="AU100" s="105">
        <v>51.515000000000001</v>
      </c>
      <c r="AV100" s="105">
        <f t="shared" si="41"/>
        <v>2</v>
      </c>
      <c r="AW100" s="112">
        <f t="shared" si="55"/>
        <v>1.1000000000000014</v>
      </c>
      <c r="AX100" s="15">
        <v>51.350965780506399</v>
      </c>
      <c r="AY100" s="114">
        <f t="shared" si="42"/>
        <v>0</v>
      </c>
    </row>
    <row r="101" spans="1:51">
      <c r="A101" s="42">
        <v>2013</v>
      </c>
      <c r="B101" s="60" t="s">
        <v>4</v>
      </c>
      <c r="C101" s="110">
        <v>51.73762</v>
      </c>
      <c r="D101" s="111">
        <f t="shared" si="43"/>
        <v>0</v>
      </c>
      <c r="E101" s="105">
        <v>52.569468116396102</v>
      </c>
      <c r="F101" s="105">
        <f t="shared" si="28"/>
        <v>-0.10000000000000142</v>
      </c>
      <c r="G101" s="112">
        <f t="shared" si="44"/>
        <v>-0.19999999999999574</v>
      </c>
      <c r="H101" s="108">
        <v>51.951277583939799</v>
      </c>
      <c r="I101" s="113">
        <f t="shared" si="29"/>
        <v>-0.10000000000000142</v>
      </c>
      <c r="J101" s="110">
        <v>52.462380000000003</v>
      </c>
      <c r="K101" s="111">
        <f t="shared" si="45"/>
        <v>-1.2999999999999972</v>
      </c>
      <c r="L101" s="105">
        <v>53.334559554252003</v>
      </c>
      <c r="M101" s="105">
        <f t="shared" si="30"/>
        <v>9.9999999999994316E-2</v>
      </c>
      <c r="N101" s="112">
        <f t="shared" si="46"/>
        <v>-1.5</v>
      </c>
      <c r="O101" s="15">
        <v>53.105342326370398</v>
      </c>
      <c r="P101" s="114">
        <f t="shared" si="31"/>
        <v>-0.10000000000000142</v>
      </c>
      <c r="Q101" s="110">
        <v>53.5124</v>
      </c>
      <c r="R101" s="111">
        <f t="shared" si="47"/>
        <v>1.1000000000000014</v>
      </c>
      <c r="S101" s="105">
        <v>55.358495237653997</v>
      </c>
      <c r="T101" s="105">
        <f t="shared" si="32"/>
        <v>1.3999999999999986</v>
      </c>
      <c r="U101" s="112">
        <f t="shared" si="48"/>
        <v>0.29999999999999716</v>
      </c>
      <c r="V101" s="15">
        <v>54.102377910114797</v>
      </c>
      <c r="W101" s="114">
        <f t="shared" si="33"/>
        <v>0</v>
      </c>
      <c r="X101" s="110">
        <v>55.165289999999999</v>
      </c>
      <c r="Y101" s="111">
        <f t="shared" si="49"/>
        <v>1.4000000000000057</v>
      </c>
      <c r="Z101" s="105">
        <v>54.649809602612002</v>
      </c>
      <c r="AA101" s="105">
        <f t="shared" si="34"/>
        <v>0.60000000000000142</v>
      </c>
      <c r="AB101" s="112">
        <f t="shared" si="50"/>
        <v>0.20000000000000284</v>
      </c>
      <c r="AC101" s="15">
        <v>53.864998207251602</v>
      </c>
      <c r="AD101" s="114">
        <f t="shared" si="35"/>
        <v>-0.10000000000000142</v>
      </c>
      <c r="AE101" s="110">
        <v>51.859499999999997</v>
      </c>
      <c r="AF101" s="111">
        <f t="shared" si="36"/>
        <v>-1.3000000000000043</v>
      </c>
      <c r="AG101" s="105">
        <v>52.881819115274503</v>
      </c>
      <c r="AH101" s="105">
        <f t="shared" si="37"/>
        <v>-0.39999999999999858</v>
      </c>
      <c r="AI101" s="112">
        <f t="shared" si="51"/>
        <v>0.69999999999999574</v>
      </c>
      <c r="AJ101" s="15">
        <v>52.287212246462403</v>
      </c>
      <c r="AK101" s="114">
        <f t="shared" si="38"/>
        <v>-0.40000000000000568</v>
      </c>
      <c r="AL101" s="110">
        <v>47.520659999999999</v>
      </c>
      <c r="AM101" s="111">
        <f t="shared" si="52"/>
        <v>-1.7000000000000028</v>
      </c>
      <c r="AN101" s="105">
        <v>48.022669037799297</v>
      </c>
      <c r="AO101" s="105">
        <f t="shared" si="39"/>
        <v>-0.70000000000000284</v>
      </c>
      <c r="AP101" s="112">
        <f t="shared" si="53"/>
        <v>-1.7999999999999972</v>
      </c>
      <c r="AQ101" s="15">
        <v>47.7624641207941</v>
      </c>
      <c r="AR101" s="114">
        <f t="shared" si="40"/>
        <v>-0.10000000000000142</v>
      </c>
      <c r="AS101" s="110">
        <v>50.630249999999997</v>
      </c>
      <c r="AT101" s="111">
        <f t="shared" si="54"/>
        <v>-1.1999999999999957</v>
      </c>
      <c r="AU101" s="105">
        <v>50.63</v>
      </c>
      <c r="AV101" s="105">
        <f t="shared" si="41"/>
        <v>-0.89999999999999858</v>
      </c>
      <c r="AW101" s="112">
        <f t="shared" si="55"/>
        <v>-1.1999999999999957</v>
      </c>
      <c r="AX101" s="15">
        <v>51.248196338549803</v>
      </c>
      <c r="AY101" s="114">
        <f t="shared" si="42"/>
        <v>-0.19999999999999574</v>
      </c>
    </row>
    <row r="102" spans="1:51">
      <c r="A102" s="41"/>
      <c r="B102" s="60" t="s">
        <v>5</v>
      </c>
      <c r="C102" s="110">
        <v>51.762300000000003</v>
      </c>
      <c r="D102" s="111">
        <f t="shared" si="43"/>
        <v>-1.9000000000000057</v>
      </c>
      <c r="E102" s="105">
        <v>51.948141554796699</v>
      </c>
      <c r="F102" s="105">
        <f t="shared" si="28"/>
        <v>-0.70000000000000284</v>
      </c>
      <c r="G102" s="112">
        <f t="shared" si="44"/>
        <v>-2</v>
      </c>
      <c r="H102" s="108">
        <v>51.421725776742299</v>
      </c>
      <c r="I102" s="113">
        <f t="shared" si="29"/>
        <v>-0.60000000000000142</v>
      </c>
      <c r="J102" s="110">
        <v>52.197650000000003</v>
      </c>
      <c r="K102" s="111">
        <f t="shared" si="45"/>
        <v>-4.2999999999999972</v>
      </c>
      <c r="L102" s="105">
        <v>52.865971146027697</v>
      </c>
      <c r="M102" s="105">
        <f t="shared" si="30"/>
        <v>-0.39999999999999858</v>
      </c>
      <c r="N102" s="112">
        <f t="shared" si="46"/>
        <v>-4.2000000000000028</v>
      </c>
      <c r="O102" s="15">
        <v>52.727407668400701</v>
      </c>
      <c r="P102" s="114">
        <f t="shared" si="31"/>
        <v>-0.39999999999999858</v>
      </c>
      <c r="Q102" s="110">
        <v>52.868850000000002</v>
      </c>
      <c r="R102" s="111">
        <f t="shared" si="47"/>
        <v>-4.7000000000000028</v>
      </c>
      <c r="S102" s="105">
        <v>53.638529769726098</v>
      </c>
      <c r="T102" s="105">
        <f t="shared" si="32"/>
        <v>-1.7999999999999972</v>
      </c>
      <c r="U102" s="112">
        <f t="shared" si="48"/>
        <v>-3.8999999999999986</v>
      </c>
      <c r="V102" s="15">
        <v>53.524231731069001</v>
      </c>
      <c r="W102" s="114">
        <f t="shared" si="33"/>
        <v>-0.60000000000000142</v>
      </c>
      <c r="X102" s="110">
        <v>53.483609999999999</v>
      </c>
      <c r="Y102" s="111">
        <f t="shared" si="49"/>
        <v>-3.3999999999999986</v>
      </c>
      <c r="Z102" s="105">
        <v>53.867449110381799</v>
      </c>
      <c r="AA102" s="105">
        <f t="shared" si="34"/>
        <v>-0.70000000000000284</v>
      </c>
      <c r="AB102" s="112">
        <f t="shared" si="50"/>
        <v>-3.3999999999999986</v>
      </c>
      <c r="AC102" s="15">
        <v>53.3568255069016</v>
      </c>
      <c r="AD102" s="114">
        <f t="shared" si="35"/>
        <v>-0.5</v>
      </c>
      <c r="AE102" s="110">
        <v>51.844259999999998</v>
      </c>
      <c r="AF102" s="111">
        <f t="shared" si="36"/>
        <v>-0.10000000000000142</v>
      </c>
      <c r="AG102" s="105">
        <v>51.884116329339001</v>
      </c>
      <c r="AH102" s="105">
        <f t="shared" si="37"/>
        <v>-1</v>
      </c>
      <c r="AI102" s="112">
        <f t="shared" si="51"/>
        <v>-1.1000000000000014</v>
      </c>
      <c r="AJ102" s="15">
        <v>51.543739153215903</v>
      </c>
      <c r="AK102" s="114">
        <f t="shared" si="38"/>
        <v>-0.79999999999999716</v>
      </c>
      <c r="AL102" s="110">
        <v>47.540979999999998</v>
      </c>
      <c r="AM102" s="111">
        <f t="shared" si="52"/>
        <v>-1.2000000000000028</v>
      </c>
      <c r="AN102" s="105">
        <v>47.527927296489402</v>
      </c>
      <c r="AO102" s="105">
        <f t="shared" si="39"/>
        <v>-0.5</v>
      </c>
      <c r="AP102" s="112">
        <f t="shared" si="53"/>
        <v>-1.3999999999999986</v>
      </c>
      <c r="AQ102" s="15">
        <v>47.743130945985399</v>
      </c>
      <c r="AR102" s="114">
        <f t="shared" si="40"/>
        <v>-9.9999999999994316E-2</v>
      </c>
      <c r="AS102" s="110">
        <v>53.073770000000003</v>
      </c>
      <c r="AT102" s="111">
        <f t="shared" si="54"/>
        <v>1.2000000000000028</v>
      </c>
      <c r="AU102" s="105">
        <v>53.073999999999998</v>
      </c>
      <c r="AV102" s="105">
        <f t="shared" si="41"/>
        <v>2.5</v>
      </c>
      <c r="AW102" s="112">
        <f t="shared" si="55"/>
        <v>1.2000000000000028</v>
      </c>
      <c r="AX102" s="15">
        <v>51.073523880021902</v>
      </c>
      <c r="AY102" s="114">
        <f t="shared" si="42"/>
        <v>-0.10000000000000142</v>
      </c>
    </row>
    <row r="103" spans="1:51">
      <c r="A103" s="41"/>
      <c r="B103" s="60" t="s">
        <v>6</v>
      </c>
      <c r="C103" s="110">
        <v>50.478259999999999</v>
      </c>
      <c r="D103" s="111">
        <f t="shared" si="43"/>
        <v>-2.2999999999999972</v>
      </c>
      <c r="E103" s="105">
        <v>50.269751760924798</v>
      </c>
      <c r="F103" s="105">
        <f t="shared" si="28"/>
        <v>-1.6000000000000014</v>
      </c>
      <c r="G103" s="112">
        <f t="shared" si="44"/>
        <v>-1.5</v>
      </c>
      <c r="H103" s="108">
        <v>50.5691663853721</v>
      </c>
      <c r="I103" s="113">
        <f t="shared" si="29"/>
        <v>-0.79999999999999716</v>
      </c>
      <c r="J103" s="110">
        <v>52.922710000000002</v>
      </c>
      <c r="K103" s="111">
        <f t="shared" si="45"/>
        <v>-1.3000000000000043</v>
      </c>
      <c r="L103" s="105">
        <v>53.3175213578197</v>
      </c>
      <c r="M103" s="105">
        <f t="shared" si="30"/>
        <v>0.39999999999999858</v>
      </c>
      <c r="N103" s="112">
        <f t="shared" si="46"/>
        <v>0.89999999999999858</v>
      </c>
      <c r="O103" s="15">
        <v>52.075981448708703</v>
      </c>
      <c r="P103" s="114">
        <f t="shared" si="31"/>
        <v>-0.60000000000000142</v>
      </c>
      <c r="Q103" s="110">
        <v>51.304349999999999</v>
      </c>
      <c r="R103" s="111">
        <f t="shared" si="47"/>
        <v>-5.9000000000000057</v>
      </c>
      <c r="S103" s="105">
        <v>53.169117556592703</v>
      </c>
      <c r="T103" s="105">
        <f t="shared" si="32"/>
        <v>-0.39999999999999858</v>
      </c>
      <c r="U103" s="112">
        <f t="shared" si="48"/>
        <v>-1</v>
      </c>
      <c r="V103" s="15">
        <v>52.306757456448302</v>
      </c>
      <c r="W103" s="114">
        <f t="shared" si="33"/>
        <v>-1.2000000000000028</v>
      </c>
      <c r="X103" s="110">
        <v>51.521740000000001</v>
      </c>
      <c r="Y103" s="111">
        <f t="shared" si="49"/>
        <v>-4.8999999999999986</v>
      </c>
      <c r="Z103" s="105">
        <v>51.639917833870101</v>
      </c>
      <c r="AA103" s="105">
        <f t="shared" si="34"/>
        <v>-2.2999999999999972</v>
      </c>
      <c r="AB103" s="112">
        <f t="shared" si="50"/>
        <v>-2.2999999999999972</v>
      </c>
      <c r="AC103" s="15">
        <v>52.365126982750297</v>
      </c>
      <c r="AD103" s="114">
        <f t="shared" si="35"/>
        <v>-1</v>
      </c>
      <c r="AE103" s="110">
        <v>50.434780000000003</v>
      </c>
      <c r="AF103" s="111">
        <f t="shared" si="36"/>
        <v>-1.3999999999999986</v>
      </c>
      <c r="AG103" s="105">
        <v>50.388780424110401</v>
      </c>
      <c r="AH103" s="105">
        <f t="shared" si="37"/>
        <v>-1.5</v>
      </c>
      <c r="AI103" s="112">
        <f t="shared" si="51"/>
        <v>-0.89999999999999858</v>
      </c>
      <c r="AJ103" s="15">
        <v>50.534118793530503</v>
      </c>
      <c r="AK103" s="114">
        <f t="shared" si="38"/>
        <v>-1</v>
      </c>
      <c r="AL103" s="110">
        <v>46.304349999999999</v>
      </c>
      <c r="AM103" s="111">
        <f t="shared" si="52"/>
        <v>-3.1000000000000014</v>
      </c>
      <c r="AN103" s="105">
        <v>46.837249771550901</v>
      </c>
      <c r="AO103" s="105">
        <f t="shared" si="39"/>
        <v>-0.70000000000000284</v>
      </c>
      <c r="AP103" s="112">
        <f t="shared" si="53"/>
        <v>-3.3000000000000043</v>
      </c>
      <c r="AQ103" s="15">
        <v>47.795296677510002</v>
      </c>
      <c r="AR103" s="114">
        <f t="shared" si="40"/>
        <v>9.9999999999994316E-2</v>
      </c>
      <c r="AS103" s="110">
        <v>52.826090000000001</v>
      </c>
      <c r="AT103" s="111">
        <f t="shared" si="54"/>
        <v>2.7999999999999972</v>
      </c>
      <c r="AU103" s="105">
        <v>53.408999999999999</v>
      </c>
      <c r="AV103" s="105">
        <f t="shared" si="41"/>
        <v>0.29999999999999716</v>
      </c>
      <c r="AW103" s="112">
        <f t="shared" si="55"/>
        <v>3.3999999999999986</v>
      </c>
      <c r="AX103" s="15">
        <v>50.821871323555499</v>
      </c>
      <c r="AY103" s="114">
        <f t="shared" si="42"/>
        <v>-0.30000000000000426</v>
      </c>
    </row>
    <row r="104" spans="1:51">
      <c r="A104" s="41"/>
      <c r="B104" s="60" t="s">
        <v>7</v>
      </c>
      <c r="C104" s="110">
        <v>51.625</v>
      </c>
      <c r="D104" s="111">
        <f t="shared" si="43"/>
        <v>-1.1000000000000014</v>
      </c>
      <c r="E104" s="105">
        <v>50.379421350196203</v>
      </c>
      <c r="F104" s="105">
        <f t="shared" si="28"/>
        <v>0.10000000000000142</v>
      </c>
      <c r="G104" s="112">
        <f t="shared" si="44"/>
        <v>-1.8000000000000043</v>
      </c>
      <c r="H104" s="108">
        <v>49.6717112207197</v>
      </c>
      <c r="I104" s="113">
        <f t="shared" si="29"/>
        <v>-0.89999999999999858</v>
      </c>
      <c r="J104" s="110">
        <v>52.01484</v>
      </c>
      <c r="K104" s="111">
        <f t="shared" si="45"/>
        <v>-1.7000000000000028</v>
      </c>
      <c r="L104" s="105">
        <v>51.1520909657836</v>
      </c>
      <c r="M104" s="105">
        <f t="shared" si="30"/>
        <v>-2.0999999999999943</v>
      </c>
      <c r="N104" s="112">
        <f t="shared" si="46"/>
        <v>-2.8999999999999986</v>
      </c>
      <c r="O104" s="15">
        <v>51.292833526097603</v>
      </c>
      <c r="P104" s="114">
        <f t="shared" si="31"/>
        <v>-0.80000000000000426</v>
      </c>
      <c r="Q104" s="110">
        <v>55.416670000000003</v>
      </c>
      <c r="R104" s="111">
        <f t="shared" si="47"/>
        <v>-1.3999999999999986</v>
      </c>
      <c r="S104" s="105">
        <v>52.277891336037399</v>
      </c>
      <c r="T104" s="105">
        <f t="shared" si="32"/>
        <v>-0.90000000000000568</v>
      </c>
      <c r="U104" s="112">
        <f t="shared" si="48"/>
        <v>-3.8000000000000043</v>
      </c>
      <c r="V104" s="15">
        <v>50.768772498388898</v>
      </c>
      <c r="W104" s="114">
        <f t="shared" si="33"/>
        <v>-1.5</v>
      </c>
      <c r="X104" s="110">
        <v>56.25</v>
      </c>
      <c r="Y104" s="111">
        <f t="shared" si="49"/>
        <v>1</v>
      </c>
      <c r="Z104" s="105">
        <v>53.518124827220298</v>
      </c>
      <c r="AA104" s="105">
        <f t="shared" si="34"/>
        <v>1.8999999999999986</v>
      </c>
      <c r="AB104" s="112">
        <f t="shared" si="50"/>
        <v>-1.1000000000000014</v>
      </c>
      <c r="AC104" s="15">
        <v>51.176319795989102</v>
      </c>
      <c r="AD104" s="114">
        <f t="shared" si="35"/>
        <v>-1.1999999999999957</v>
      </c>
      <c r="AE104" s="110">
        <v>50</v>
      </c>
      <c r="AF104" s="111">
        <f t="shared" si="36"/>
        <v>-0.39999999999999858</v>
      </c>
      <c r="AG104" s="105">
        <v>49.012451623950298</v>
      </c>
      <c r="AH104" s="105">
        <f t="shared" si="37"/>
        <v>-1.3999999999999986</v>
      </c>
      <c r="AI104" s="112">
        <f t="shared" si="51"/>
        <v>-1.7999999999999972</v>
      </c>
      <c r="AJ104" s="15">
        <v>49.507760620033302</v>
      </c>
      <c r="AK104" s="114">
        <f t="shared" si="38"/>
        <v>-1</v>
      </c>
      <c r="AL104" s="110">
        <v>47.291670000000003</v>
      </c>
      <c r="AM104" s="111">
        <f t="shared" si="52"/>
        <v>-1.7000000000000028</v>
      </c>
      <c r="AN104" s="105">
        <v>47.724220061289799</v>
      </c>
      <c r="AO104" s="105">
        <f t="shared" si="39"/>
        <v>0.90000000000000568</v>
      </c>
      <c r="AP104" s="112">
        <f t="shared" si="53"/>
        <v>-1.2999999999999972</v>
      </c>
      <c r="AQ104" s="15">
        <v>47.910047797480402</v>
      </c>
      <c r="AR104" s="114">
        <f t="shared" si="40"/>
        <v>0.10000000000000142</v>
      </c>
      <c r="AS104" s="110">
        <v>49.166670000000003</v>
      </c>
      <c r="AT104" s="111">
        <f t="shared" si="54"/>
        <v>-1.5999999999999943</v>
      </c>
      <c r="AU104" s="105">
        <v>49.167000000000002</v>
      </c>
      <c r="AV104" s="105">
        <f t="shared" si="41"/>
        <v>-4.1999999999999957</v>
      </c>
      <c r="AW104" s="112">
        <f t="shared" si="55"/>
        <v>-1.5999999999999943</v>
      </c>
      <c r="AX104" s="15">
        <v>50.499437444777897</v>
      </c>
      <c r="AY104" s="114">
        <f t="shared" si="42"/>
        <v>-0.29999999999999716</v>
      </c>
    </row>
    <row r="105" spans="1:51">
      <c r="A105" s="41"/>
      <c r="B105" s="60" t="s">
        <v>6</v>
      </c>
      <c r="C105" s="110">
        <v>48.888890000000004</v>
      </c>
      <c r="D105" s="111">
        <f t="shared" si="43"/>
        <v>-5.3999999999999986</v>
      </c>
      <c r="E105" s="105">
        <v>47.8272332815203</v>
      </c>
      <c r="F105" s="105">
        <f t="shared" si="28"/>
        <v>-2.6000000000000014</v>
      </c>
      <c r="G105" s="112">
        <f t="shared" si="44"/>
        <v>-5.5</v>
      </c>
      <c r="H105" s="108">
        <v>48.996344560846303</v>
      </c>
      <c r="I105" s="113">
        <f t="shared" si="29"/>
        <v>-0.70000000000000284</v>
      </c>
      <c r="J105" s="110">
        <v>50.042409999999997</v>
      </c>
      <c r="K105" s="111">
        <f t="shared" si="45"/>
        <v>-4</v>
      </c>
      <c r="L105" s="105">
        <v>49.458025831660301</v>
      </c>
      <c r="M105" s="105">
        <f t="shared" si="30"/>
        <v>-1.7000000000000028</v>
      </c>
      <c r="N105" s="112">
        <f t="shared" si="46"/>
        <v>-4.1000000000000014</v>
      </c>
      <c r="O105" s="15">
        <v>50.564181705676297</v>
      </c>
      <c r="P105" s="114">
        <f t="shared" si="31"/>
        <v>-0.69999999999999574</v>
      </c>
      <c r="Q105" s="110">
        <v>48.931620000000002</v>
      </c>
      <c r="R105" s="111">
        <f t="shared" si="47"/>
        <v>-11.800000000000004</v>
      </c>
      <c r="S105" s="105">
        <v>47.048100599557998</v>
      </c>
      <c r="T105" s="105">
        <f t="shared" si="32"/>
        <v>-5.2999999999999972</v>
      </c>
      <c r="U105" s="112">
        <f t="shared" si="48"/>
        <v>-11.899999999999999</v>
      </c>
      <c r="V105" s="15">
        <v>49.427874352081403</v>
      </c>
      <c r="W105" s="114">
        <f t="shared" si="33"/>
        <v>-1.3999999999999986</v>
      </c>
      <c r="X105" s="110">
        <v>49.786320000000003</v>
      </c>
      <c r="Y105" s="111">
        <f t="shared" si="49"/>
        <v>-8.3000000000000043</v>
      </c>
      <c r="Z105" s="105">
        <v>48.161386598819</v>
      </c>
      <c r="AA105" s="105">
        <f t="shared" si="34"/>
        <v>-5.2999999999999972</v>
      </c>
      <c r="AB105" s="112">
        <f t="shared" si="50"/>
        <v>-7.8999999999999986</v>
      </c>
      <c r="AC105" s="15">
        <v>50.190950897246601</v>
      </c>
      <c r="AD105" s="114">
        <f t="shared" si="35"/>
        <v>-1</v>
      </c>
      <c r="AE105" s="110">
        <v>48.717950000000002</v>
      </c>
      <c r="AF105" s="111">
        <f t="shared" si="36"/>
        <v>-1.2999999999999972</v>
      </c>
      <c r="AG105" s="105">
        <v>48.080773496837303</v>
      </c>
      <c r="AH105" s="105">
        <f t="shared" si="37"/>
        <v>-0.89999999999999858</v>
      </c>
      <c r="AI105" s="112">
        <f t="shared" si="51"/>
        <v>-3.7999999999999972</v>
      </c>
      <c r="AJ105" s="15">
        <v>48.710439908823901</v>
      </c>
      <c r="AK105" s="114">
        <f t="shared" si="38"/>
        <v>-0.79999999999999716</v>
      </c>
      <c r="AL105" s="110">
        <v>47.00855</v>
      </c>
      <c r="AM105" s="111">
        <f t="shared" si="52"/>
        <v>-2.5</v>
      </c>
      <c r="AN105" s="105">
        <v>47.094985563742902</v>
      </c>
      <c r="AO105" s="105">
        <f t="shared" si="39"/>
        <v>-0.60000000000000142</v>
      </c>
      <c r="AP105" s="112">
        <f t="shared" si="53"/>
        <v>-2.1000000000000014</v>
      </c>
      <c r="AQ105" s="15">
        <v>48.076987200467201</v>
      </c>
      <c r="AR105" s="114">
        <f t="shared" si="40"/>
        <v>0.20000000000000284</v>
      </c>
      <c r="AS105" s="110">
        <v>50</v>
      </c>
      <c r="AT105" s="111">
        <f t="shared" si="54"/>
        <v>-0.79999999999999716</v>
      </c>
      <c r="AU105" s="105">
        <v>50</v>
      </c>
      <c r="AV105" s="105">
        <f t="shared" si="41"/>
        <v>0.79999999999999716</v>
      </c>
      <c r="AW105" s="112">
        <f t="shared" si="55"/>
        <v>-0.79999999999999716</v>
      </c>
      <c r="AX105" s="15">
        <v>50.128137677630399</v>
      </c>
      <c r="AY105" s="114">
        <f t="shared" si="42"/>
        <v>-0.39999999999999858</v>
      </c>
    </row>
    <row r="106" spans="1:51">
      <c r="A106" s="41"/>
      <c r="B106" s="60" t="s">
        <v>8</v>
      </c>
      <c r="C106" s="110">
        <v>46.636360000000003</v>
      </c>
      <c r="D106" s="111">
        <f t="shared" si="43"/>
        <v>-8.8999999999999986</v>
      </c>
      <c r="E106" s="105">
        <v>47.176568507017898</v>
      </c>
      <c r="F106" s="105">
        <f t="shared" si="28"/>
        <v>-0.59999999999999432</v>
      </c>
      <c r="G106" s="112">
        <f t="shared" si="44"/>
        <v>-8.5999999999999943</v>
      </c>
      <c r="H106" s="108">
        <v>48.646216724888703</v>
      </c>
      <c r="I106" s="113">
        <f t="shared" si="29"/>
        <v>-0.39999999999999858</v>
      </c>
      <c r="J106" s="110">
        <v>47.604239999999997</v>
      </c>
      <c r="K106" s="111">
        <f t="shared" si="45"/>
        <v>-8.7999999999999972</v>
      </c>
      <c r="L106" s="105">
        <v>47.224708635027</v>
      </c>
      <c r="M106" s="105">
        <f t="shared" si="30"/>
        <v>-2.2999999999999972</v>
      </c>
      <c r="N106" s="112">
        <f t="shared" si="46"/>
        <v>-8.3999999999999986</v>
      </c>
      <c r="O106" s="15">
        <v>50.071130567580703</v>
      </c>
      <c r="P106" s="114">
        <f t="shared" si="31"/>
        <v>-0.5</v>
      </c>
      <c r="Q106" s="110">
        <v>44.090910000000001</v>
      </c>
      <c r="R106" s="111">
        <f t="shared" si="47"/>
        <v>-17.600000000000001</v>
      </c>
      <c r="S106" s="105">
        <v>44.556092344187697</v>
      </c>
      <c r="T106" s="105">
        <f t="shared" si="32"/>
        <v>-2.3999999999999986</v>
      </c>
      <c r="U106" s="112">
        <f t="shared" si="48"/>
        <v>-16.699999999999996</v>
      </c>
      <c r="V106" s="15">
        <v>48.591640816066999</v>
      </c>
      <c r="W106" s="114">
        <f t="shared" si="33"/>
        <v>-0.79999999999999716</v>
      </c>
      <c r="X106" s="110">
        <v>45.909089999999999</v>
      </c>
      <c r="Y106" s="111">
        <f t="shared" si="49"/>
        <v>-16.700000000000003</v>
      </c>
      <c r="Z106" s="105">
        <v>46.380280057086203</v>
      </c>
      <c r="AA106" s="105">
        <f t="shared" si="34"/>
        <v>-1.8000000000000043</v>
      </c>
      <c r="AB106" s="112">
        <f t="shared" si="50"/>
        <v>-15.899999999999999</v>
      </c>
      <c r="AC106" s="15">
        <v>49.599759074818301</v>
      </c>
      <c r="AD106" s="114">
        <f t="shared" si="35"/>
        <v>-0.60000000000000142</v>
      </c>
      <c r="AE106" s="110">
        <v>47.727269999999997</v>
      </c>
      <c r="AF106" s="111">
        <f t="shared" si="36"/>
        <v>-1</v>
      </c>
      <c r="AG106" s="105">
        <v>48.193287309993202</v>
      </c>
      <c r="AH106" s="105">
        <f t="shared" si="37"/>
        <v>0.10000000000000142</v>
      </c>
      <c r="AI106" s="112">
        <f t="shared" si="51"/>
        <v>-4.5999999999999943</v>
      </c>
      <c r="AJ106" s="15">
        <v>48.167218289628998</v>
      </c>
      <c r="AK106" s="114">
        <f t="shared" si="38"/>
        <v>-0.5</v>
      </c>
      <c r="AL106" s="110">
        <v>48.181820000000002</v>
      </c>
      <c r="AM106" s="111">
        <f t="shared" si="52"/>
        <v>0.5</v>
      </c>
      <c r="AN106" s="105">
        <v>49.195258830802203</v>
      </c>
      <c r="AO106" s="105">
        <f t="shared" si="39"/>
        <v>2.1000000000000014</v>
      </c>
      <c r="AP106" s="112">
        <f t="shared" si="53"/>
        <v>0.5</v>
      </c>
      <c r="AQ106" s="15">
        <v>48.277130271980397</v>
      </c>
      <c r="AR106" s="114">
        <f t="shared" si="40"/>
        <v>0.19999999999999574</v>
      </c>
      <c r="AS106" s="110">
        <v>47.272730000000003</v>
      </c>
      <c r="AT106" s="111">
        <f t="shared" si="54"/>
        <v>-5.7000000000000028</v>
      </c>
      <c r="AU106" s="105">
        <v>47.273000000000003</v>
      </c>
      <c r="AV106" s="105">
        <f t="shared" si="41"/>
        <v>-2.7000000000000028</v>
      </c>
      <c r="AW106" s="112">
        <f t="shared" si="55"/>
        <v>-5.7000000000000028</v>
      </c>
      <c r="AX106" s="15">
        <v>49.742946422327002</v>
      </c>
      <c r="AY106" s="114">
        <f t="shared" si="42"/>
        <v>-0.39999999999999858</v>
      </c>
    </row>
    <row r="107" spans="1:51">
      <c r="A107" s="41"/>
      <c r="B107" s="60" t="s">
        <v>8</v>
      </c>
      <c r="C107" s="110">
        <v>48.529409999999999</v>
      </c>
      <c r="D107" s="111">
        <f t="shared" si="43"/>
        <v>-3.8999999999999986</v>
      </c>
      <c r="E107" s="105">
        <v>49.427166913091298</v>
      </c>
      <c r="F107" s="105">
        <f t="shared" si="28"/>
        <v>2.1999999999999957</v>
      </c>
      <c r="G107" s="112">
        <f t="shared" si="44"/>
        <v>-3.8000000000000043</v>
      </c>
      <c r="H107" s="108">
        <v>48.653508944440397</v>
      </c>
      <c r="I107" s="113">
        <f t="shared" si="29"/>
        <v>0.10000000000000142</v>
      </c>
      <c r="J107" s="110">
        <v>49.273380000000003</v>
      </c>
      <c r="K107" s="111">
        <f t="shared" si="45"/>
        <v>-3.6000000000000014</v>
      </c>
      <c r="L107" s="105">
        <v>50.355702180009203</v>
      </c>
      <c r="M107" s="105">
        <f t="shared" si="30"/>
        <v>3.1999999999999957</v>
      </c>
      <c r="N107" s="112">
        <f t="shared" si="46"/>
        <v>-3.2000000000000028</v>
      </c>
      <c r="O107" s="15">
        <v>50.001189586426797</v>
      </c>
      <c r="P107" s="114">
        <f t="shared" si="31"/>
        <v>-0.10000000000000142</v>
      </c>
      <c r="Q107" s="110">
        <v>46.008400000000002</v>
      </c>
      <c r="R107" s="111">
        <f t="shared" si="47"/>
        <v>-4.5</v>
      </c>
      <c r="S107" s="105">
        <v>47.971109534910902</v>
      </c>
      <c r="T107" s="105">
        <f t="shared" si="32"/>
        <v>3.3999999999999986</v>
      </c>
      <c r="U107" s="112">
        <f t="shared" si="48"/>
        <v>-4.7000000000000028</v>
      </c>
      <c r="V107" s="15">
        <v>48.444637294612598</v>
      </c>
      <c r="W107" s="114">
        <f t="shared" si="33"/>
        <v>-0.20000000000000284</v>
      </c>
      <c r="X107" s="110">
        <v>47.689079999999997</v>
      </c>
      <c r="Y107" s="111">
        <f t="shared" si="49"/>
        <v>-4.6999999999999957</v>
      </c>
      <c r="Z107" s="105">
        <v>49.958031991486401</v>
      </c>
      <c r="AA107" s="105">
        <f t="shared" si="34"/>
        <v>3.6000000000000014</v>
      </c>
      <c r="AB107" s="112">
        <f t="shared" si="50"/>
        <v>-4.6000000000000014</v>
      </c>
      <c r="AC107" s="15">
        <v>49.583668745994999</v>
      </c>
      <c r="AD107" s="114">
        <f t="shared" si="35"/>
        <v>0</v>
      </c>
      <c r="AE107" s="110">
        <v>47.478990000000003</v>
      </c>
      <c r="AF107" s="111">
        <f t="shared" si="36"/>
        <v>-0.20000000000000284</v>
      </c>
      <c r="AG107" s="105">
        <v>48.1920254679995</v>
      </c>
      <c r="AH107" s="105">
        <f t="shared" si="37"/>
        <v>0</v>
      </c>
      <c r="AI107" s="112">
        <f t="shared" si="51"/>
        <v>-4.7999999999999972</v>
      </c>
      <c r="AJ107" s="15">
        <v>47.8283928875844</v>
      </c>
      <c r="AK107" s="114">
        <f t="shared" si="38"/>
        <v>-0.40000000000000568</v>
      </c>
      <c r="AL107" s="110">
        <v>48.529409999999999</v>
      </c>
      <c r="AM107" s="111">
        <f t="shared" si="52"/>
        <v>-1.7000000000000028</v>
      </c>
      <c r="AN107" s="105">
        <v>48.745029030293097</v>
      </c>
      <c r="AO107" s="105">
        <f t="shared" si="39"/>
        <v>-0.5</v>
      </c>
      <c r="AP107" s="112">
        <f t="shared" si="53"/>
        <v>-1.7999999999999972</v>
      </c>
      <c r="AQ107" s="15">
        <v>48.4894351692665</v>
      </c>
      <c r="AR107" s="114">
        <f t="shared" si="40"/>
        <v>0.20000000000000284</v>
      </c>
      <c r="AS107" s="110">
        <v>52.941180000000003</v>
      </c>
      <c r="AT107" s="111">
        <f t="shared" si="54"/>
        <v>-3.8000000000000043</v>
      </c>
      <c r="AU107" s="105">
        <v>52.941000000000003</v>
      </c>
      <c r="AV107" s="105">
        <f t="shared" si="41"/>
        <v>5.6000000000000014</v>
      </c>
      <c r="AW107" s="112">
        <f t="shared" si="55"/>
        <v>-3.8000000000000043</v>
      </c>
      <c r="AX107" s="15">
        <v>49.404458099810803</v>
      </c>
      <c r="AY107" s="114">
        <f t="shared" si="42"/>
        <v>-0.30000000000000426</v>
      </c>
    </row>
    <row r="108" spans="1:51">
      <c r="A108" s="41"/>
      <c r="B108" s="60" t="s">
        <v>7</v>
      </c>
      <c r="C108" s="110">
        <v>49.354840000000003</v>
      </c>
      <c r="D108" s="111">
        <f t="shared" si="43"/>
        <v>-3.6000000000000014</v>
      </c>
      <c r="E108" s="105">
        <v>49.425950077610203</v>
      </c>
      <c r="F108" s="105">
        <f t="shared" si="28"/>
        <v>0</v>
      </c>
      <c r="G108" s="112">
        <f t="shared" si="44"/>
        <v>-3.3999999999999986</v>
      </c>
      <c r="H108" s="108">
        <v>48.907672661330601</v>
      </c>
      <c r="I108" s="113">
        <f t="shared" si="29"/>
        <v>0.19999999999999574</v>
      </c>
      <c r="J108" s="110">
        <v>49.636339999999997</v>
      </c>
      <c r="K108" s="111">
        <f t="shared" si="45"/>
        <v>-4.5</v>
      </c>
      <c r="L108" s="105">
        <v>50.015843537557203</v>
      </c>
      <c r="M108" s="105">
        <f t="shared" si="30"/>
        <v>-0.39999999999999858</v>
      </c>
      <c r="N108" s="112">
        <f t="shared" si="46"/>
        <v>-4.5</v>
      </c>
      <c r="O108" s="15">
        <v>50.310143020164602</v>
      </c>
      <c r="P108" s="114">
        <f t="shared" si="31"/>
        <v>0.29999999999999716</v>
      </c>
      <c r="Q108" s="110">
        <v>49.193550000000002</v>
      </c>
      <c r="R108" s="111">
        <f t="shared" si="47"/>
        <v>-8.5999999999999943</v>
      </c>
      <c r="S108" s="105">
        <v>49.708171880123501</v>
      </c>
      <c r="T108" s="105">
        <f t="shared" si="32"/>
        <v>1.7000000000000028</v>
      </c>
      <c r="U108" s="112">
        <f t="shared" si="48"/>
        <v>-8</v>
      </c>
      <c r="V108" s="15">
        <v>48.913265049241097</v>
      </c>
      <c r="W108" s="114">
        <f t="shared" si="33"/>
        <v>0.5</v>
      </c>
      <c r="X108" s="110">
        <v>48.387099999999997</v>
      </c>
      <c r="Y108" s="111">
        <f t="shared" si="49"/>
        <v>-7.5</v>
      </c>
      <c r="Z108" s="105">
        <v>49.504820685464999</v>
      </c>
      <c r="AA108" s="105">
        <f t="shared" si="34"/>
        <v>-0.5</v>
      </c>
      <c r="AB108" s="112">
        <f t="shared" si="50"/>
        <v>-6.7000000000000028</v>
      </c>
      <c r="AC108" s="15">
        <v>50.079404655122197</v>
      </c>
      <c r="AD108" s="114">
        <f t="shared" si="35"/>
        <v>0.5</v>
      </c>
      <c r="AE108" s="110">
        <v>47.983870000000003</v>
      </c>
      <c r="AF108" s="111">
        <f t="shared" si="36"/>
        <v>0.5</v>
      </c>
      <c r="AG108" s="105">
        <v>47.885561332258398</v>
      </c>
      <c r="AH108" s="105">
        <f t="shared" si="37"/>
        <v>-0.30000000000000426</v>
      </c>
      <c r="AI108" s="112">
        <f t="shared" si="51"/>
        <v>-4.8999999999999986</v>
      </c>
      <c r="AJ108" s="15">
        <v>47.658511515074998</v>
      </c>
      <c r="AK108" s="114">
        <f t="shared" si="38"/>
        <v>-9.9999999999994316E-2</v>
      </c>
      <c r="AL108" s="110">
        <v>51.209679999999999</v>
      </c>
      <c r="AM108" s="111">
        <f t="shared" si="52"/>
        <v>1.8000000000000043</v>
      </c>
      <c r="AN108" s="105">
        <v>50.264563074185901</v>
      </c>
      <c r="AO108" s="105">
        <f t="shared" si="39"/>
        <v>1.5999999999999943</v>
      </c>
      <c r="AP108" s="112">
        <f t="shared" si="53"/>
        <v>1.6999999999999957</v>
      </c>
      <c r="AQ108" s="15">
        <v>48.6906778251277</v>
      </c>
      <c r="AR108" s="114">
        <f t="shared" si="40"/>
        <v>0.20000000000000284</v>
      </c>
      <c r="AS108" s="110">
        <v>50</v>
      </c>
      <c r="AT108" s="111">
        <f t="shared" si="54"/>
        <v>1.1000000000000014</v>
      </c>
      <c r="AU108" s="105">
        <v>50</v>
      </c>
      <c r="AV108" s="105">
        <f t="shared" si="41"/>
        <v>-2.8999999999999986</v>
      </c>
      <c r="AW108" s="112">
        <f t="shared" si="55"/>
        <v>1</v>
      </c>
      <c r="AX108" s="15">
        <v>49.193296634474599</v>
      </c>
      <c r="AY108" s="114">
        <f t="shared" si="42"/>
        <v>-0.19999999999999574</v>
      </c>
    </row>
    <row r="109" spans="1:51">
      <c r="A109" s="41"/>
      <c r="B109" s="60" t="s">
        <v>9</v>
      </c>
      <c r="C109" s="110">
        <v>49.698279999999997</v>
      </c>
      <c r="D109" s="111">
        <f t="shared" si="43"/>
        <v>-0.19999999999999574</v>
      </c>
      <c r="E109" s="105">
        <v>50.083257027939403</v>
      </c>
      <c r="F109" s="105">
        <f t="shared" si="28"/>
        <v>0.70000000000000284</v>
      </c>
      <c r="G109" s="112">
        <f t="shared" si="44"/>
        <v>-0.60000000000000142</v>
      </c>
      <c r="H109" s="108">
        <v>49.226493516692898</v>
      </c>
      <c r="I109" s="113">
        <f t="shared" si="29"/>
        <v>0.30000000000000426</v>
      </c>
      <c r="J109" s="110">
        <v>51.199620000000003</v>
      </c>
      <c r="K109" s="111">
        <f t="shared" si="45"/>
        <v>-0.5</v>
      </c>
      <c r="L109" s="105">
        <v>51.353216177001698</v>
      </c>
      <c r="M109" s="105">
        <f t="shared" si="30"/>
        <v>1.3999999999999986</v>
      </c>
      <c r="N109" s="112">
        <f t="shared" si="46"/>
        <v>-0.89999999999999858</v>
      </c>
      <c r="O109" s="15">
        <v>50.777083428226</v>
      </c>
      <c r="P109" s="114">
        <f t="shared" si="31"/>
        <v>0.5</v>
      </c>
      <c r="Q109" s="110">
        <v>51.293100000000003</v>
      </c>
      <c r="R109" s="111">
        <f t="shared" si="47"/>
        <v>-0.30000000000000426</v>
      </c>
      <c r="S109" s="105">
        <v>51.616100458795501</v>
      </c>
      <c r="T109" s="105">
        <f t="shared" si="32"/>
        <v>1.8999999999999986</v>
      </c>
      <c r="U109" s="112">
        <f t="shared" si="48"/>
        <v>-1.2999999999999972</v>
      </c>
      <c r="V109" s="15">
        <v>49.631076605683099</v>
      </c>
      <c r="W109" s="114">
        <f t="shared" si="33"/>
        <v>0.70000000000000284</v>
      </c>
      <c r="X109" s="110">
        <v>51.939660000000003</v>
      </c>
      <c r="Y109" s="111">
        <f t="shared" si="49"/>
        <v>1.8999999999999986</v>
      </c>
      <c r="Z109" s="105">
        <v>52.897286401276297</v>
      </c>
      <c r="AA109" s="105">
        <f t="shared" si="34"/>
        <v>3.3999999999999986</v>
      </c>
      <c r="AB109" s="112">
        <f t="shared" si="50"/>
        <v>1.1999999999999957</v>
      </c>
      <c r="AC109" s="15">
        <v>50.758150720866098</v>
      </c>
      <c r="AD109" s="114">
        <f t="shared" si="35"/>
        <v>0.69999999999999574</v>
      </c>
      <c r="AE109" s="110">
        <v>47.629309999999997</v>
      </c>
      <c r="AF109" s="111">
        <f t="shared" si="36"/>
        <v>-0.39999999999999858</v>
      </c>
      <c r="AG109" s="105">
        <v>48.186495299534997</v>
      </c>
      <c r="AH109" s="105">
        <f t="shared" si="37"/>
        <v>0.30000000000000426</v>
      </c>
      <c r="AI109" s="112">
        <f t="shared" si="51"/>
        <v>-3.5999999999999943</v>
      </c>
      <c r="AJ109" s="15">
        <v>47.642977416521902</v>
      </c>
      <c r="AK109" s="114">
        <f t="shared" si="38"/>
        <v>-0.10000000000000142</v>
      </c>
      <c r="AL109" s="110">
        <v>48.922409999999999</v>
      </c>
      <c r="AM109" s="111">
        <f t="shared" si="52"/>
        <v>2.6000000000000014</v>
      </c>
      <c r="AN109" s="105">
        <v>48.310664460986899</v>
      </c>
      <c r="AO109" s="105">
        <f t="shared" si="39"/>
        <v>-2</v>
      </c>
      <c r="AP109" s="112">
        <f t="shared" si="53"/>
        <v>2.2999999999999972</v>
      </c>
      <c r="AQ109" s="15">
        <v>48.862584247817701</v>
      </c>
      <c r="AR109" s="114">
        <f t="shared" si="40"/>
        <v>0.19999999999999574</v>
      </c>
      <c r="AS109" s="110">
        <v>48.706899999999997</v>
      </c>
      <c r="AT109" s="111">
        <f t="shared" si="54"/>
        <v>-1.7999999999999972</v>
      </c>
      <c r="AU109" s="105">
        <v>48.707000000000001</v>
      </c>
      <c r="AV109" s="105">
        <f t="shared" si="41"/>
        <v>-1.2999999999999972</v>
      </c>
      <c r="AW109" s="112">
        <f t="shared" si="55"/>
        <v>-1.7999999999999972</v>
      </c>
      <c r="AX109" s="15">
        <v>49.156706638449101</v>
      </c>
      <c r="AY109" s="114">
        <f t="shared" si="42"/>
        <v>0</v>
      </c>
    </row>
    <row r="110" spans="1:51">
      <c r="A110" s="41"/>
      <c r="B110" s="60" t="s">
        <v>10</v>
      </c>
      <c r="C110" s="110">
        <v>48.684989999999999</v>
      </c>
      <c r="D110" s="111">
        <f t="shared" si="43"/>
        <v>-3.2999999999999972</v>
      </c>
      <c r="E110" s="105">
        <v>48.351913583614603</v>
      </c>
      <c r="F110" s="105">
        <f t="shared" si="28"/>
        <v>-1.7000000000000028</v>
      </c>
      <c r="G110" s="112">
        <f t="shared" si="44"/>
        <v>-3.3999999999999986</v>
      </c>
      <c r="H110" s="108">
        <v>49.561125805735003</v>
      </c>
      <c r="I110" s="113">
        <f t="shared" si="29"/>
        <v>0.39999999999999858</v>
      </c>
      <c r="J110" s="110">
        <v>50.96969</v>
      </c>
      <c r="K110" s="111">
        <f t="shared" si="45"/>
        <v>-3.7000000000000028</v>
      </c>
      <c r="L110" s="105">
        <v>50.123444525449202</v>
      </c>
      <c r="M110" s="105">
        <f t="shared" si="30"/>
        <v>-1.2999999999999972</v>
      </c>
      <c r="N110" s="112">
        <f t="shared" si="46"/>
        <v>-3.7999999999999972</v>
      </c>
      <c r="O110" s="15">
        <v>51.192746601194102</v>
      </c>
      <c r="P110" s="114">
        <f t="shared" si="31"/>
        <v>0.40000000000000568</v>
      </c>
      <c r="Q110" s="110">
        <v>48.94068</v>
      </c>
      <c r="R110" s="111">
        <f t="shared" si="47"/>
        <v>-4.3000000000000043</v>
      </c>
      <c r="S110" s="105">
        <v>48.648082462184398</v>
      </c>
      <c r="T110" s="105">
        <f t="shared" si="32"/>
        <v>-3</v>
      </c>
      <c r="U110" s="112">
        <f t="shared" si="48"/>
        <v>-4.5</v>
      </c>
      <c r="V110" s="15">
        <v>50.405191329170599</v>
      </c>
      <c r="W110" s="114">
        <f t="shared" si="33"/>
        <v>0.79999999999999716</v>
      </c>
      <c r="X110" s="110">
        <v>49.576270000000001</v>
      </c>
      <c r="Y110" s="111">
        <f t="shared" si="49"/>
        <v>-4</v>
      </c>
      <c r="Z110" s="105">
        <v>49.730476858895599</v>
      </c>
      <c r="AA110" s="105">
        <f t="shared" si="34"/>
        <v>-3.1999999999999957</v>
      </c>
      <c r="AB110" s="112">
        <f t="shared" si="50"/>
        <v>-3.8999999999999986</v>
      </c>
      <c r="AC110" s="15">
        <v>51.4481919940213</v>
      </c>
      <c r="AD110" s="114">
        <f t="shared" si="35"/>
        <v>0.60000000000000142</v>
      </c>
      <c r="AE110" s="110">
        <v>47.457630000000002</v>
      </c>
      <c r="AF110" s="111">
        <f t="shared" si="36"/>
        <v>-0.10000000000000142</v>
      </c>
      <c r="AG110" s="105">
        <v>47.1420686351195</v>
      </c>
      <c r="AH110" s="105">
        <f t="shared" si="37"/>
        <v>-1.1000000000000014</v>
      </c>
      <c r="AI110" s="112">
        <f t="shared" si="51"/>
        <v>-4.7999999999999972</v>
      </c>
      <c r="AJ110" s="15">
        <v>47.812873430297799</v>
      </c>
      <c r="AK110" s="114">
        <f t="shared" si="38"/>
        <v>0.19999999999999574</v>
      </c>
      <c r="AL110" s="110">
        <v>48.305079999999997</v>
      </c>
      <c r="AM110" s="111">
        <f t="shared" si="52"/>
        <v>9.9999999999994316E-2</v>
      </c>
      <c r="AN110" s="105">
        <v>48.566465350739001</v>
      </c>
      <c r="AO110" s="105">
        <f t="shared" si="39"/>
        <v>0.30000000000000426</v>
      </c>
      <c r="AP110" s="112">
        <f t="shared" si="53"/>
        <v>0.30000000000000426</v>
      </c>
      <c r="AQ110" s="15">
        <v>48.984803714782501</v>
      </c>
      <c r="AR110" s="114">
        <f t="shared" si="40"/>
        <v>0.10000000000000142</v>
      </c>
      <c r="AS110" s="110">
        <v>49.145299999999999</v>
      </c>
      <c r="AT110" s="111">
        <f t="shared" si="54"/>
        <v>-4.1000000000000014</v>
      </c>
      <c r="AU110" s="105">
        <v>49.145000000000003</v>
      </c>
      <c r="AV110" s="105">
        <f t="shared" si="41"/>
        <v>0.39999999999999858</v>
      </c>
      <c r="AW110" s="112">
        <f t="shared" si="55"/>
        <v>-4</v>
      </c>
      <c r="AX110" s="15">
        <v>49.3203121438913</v>
      </c>
      <c r="AY110" s="114">
        <f t="shared" si="42"/>
        <v>9.9999999999994316E-2</v>
      </c>
    </row>
    <row r="111" spans="1:51">
      <c r="A111" s="41"/>
      <c r="B111" s="60" t="s">
        <v>11</v>
      </c>
      <c r="C111" s="110">
        <v>51.053150000000002</v>
      </c>
      <c r="D111" s="111">
        <f t="shared" si="43"/>
        <v>-1.6999999999999957</v>
      </c>
      <c r="E111" s="105">
        <v>49.777925454011402</v>
      </c>
      <c r="F111" s="105">
        <f t="shared" si="28"/>
        <v>1.3999999999999986</v>
      </c>
      <c r="G111" s="112">
        <f t="shared" si="44"/>
        <v>-1.7000000000000028</v>
      </c>
      <c r="H111" s="108">
        <v>49.919170845083102</v>
      </c>
      <c r="I111" s="113">
        <f t="shared" si="29"/>
        <v>0.29999999999999716</v>
      </c>
      <c r="J111" s="110">
        <v>51.684930000000001</v>
      </c>
      <c r="K111" s="111">
        <f t="shared" si="45"/>
        <v>-2.8999999999999986</v>
      </c>
      <c r="L111" s="105">
        <v>53.193157260647403</v>
      </c>
      <c r="M111" s="105">
        <f t="shared" si="30"/>
        <v>3.1000000000000014</v>
      </c>
      <c r="N111" s="112">
        <f t="shared" si="46"/>
        <v>0.70000000000000284</v>
      </c>
      <c r="O111" s="15">
        <v>51.380730046541998</v>
      </c>
      <c r="P111" s="114">
        <f t="shared" si="31"/>
        <v>0.19999999999999574</v>
      </c>
      <c r="Q111" s="110">
        <v>54.296880000000002</v>
      </c>
      <c r="R111" s="111">
        <f t="shared" si="47"/>
        <v>-3</v>
      </c>
      <c r="S111" s="105">
        <v>51.045208387853101</v>
      </c>
      <c r="T111" s="105">
        <f t="shared" si="32"/>
        <v>2.3999999999999986</v>
      </c>
      <c r="U111" s="112">
        <f t="shared" si="48"/>
        <v>-2.8999999999999986</v>
      </c>
      <c r="V111" s="15">
        <v>51.044569865322302</v>
      </c>
      <c r="W111" s="114">
        <f t="shared" si="33"/>
        <v>0.60000000000000142</v>
      </c>
      <c r="X111" s="110">
        <v>54.882809999999999</v>
      </c>
      <c r="Y111" s="111">
        <f t="shared" si="49"/>
        <v>-1.6000000000000014</v>
      </c>
      <c r="Z111" s="105">
        <v>52.513133292883303</v>
      </c>
      <c r="AA111" s="105">
        <f t="shared" si="34"/>
        <v>2.7999999999999972</v>
      </c>
      <c r="AB111" s="112">
        <f t="shared" si="50"/>
        <v>-1.3999999999999986</v>
      </c>
      <c r="AC111" s="15">
        <v>51.966858940936802</v>
      </c>
      <c r="AD111" s="114">
        <f t="shared" si="35"/>
        <v>0.60000000000000142</v>
      </c>
      <c r="AE111" s="110">
        <v>47.460940000000001</v>
      </c>
      <c r="AF111" s="111">
        <f t="shared" si="36"/>
        <v>0</v>
      </c>
      <c r="AG111" s="105">
        <v>46.394891712413902</v>
      </c>
      <c r="AH111" s="105">
        <f t="shared" si="37"/>
        <v>-0.70000000000000284</v>
      </c>
      <c r="AI111" s="112">
        <f t="shared" si="51"/>
        <v>-6.3999999999999986</v>
      </c>
      <c r="AJ111" s="15">
        <v>48.164609066894897</v>
      </c>
      <c r="AK111" s="114">
        <f t="shared" si="38"/>
        <v>0.40000000000000568</v>
      </c>
      <c r="AL111" s="110">
        <v>49.609380000000002</v>
      </c>
      <c r="AM111" s="111">
        <f t="shared" si="52"/>
        <v>2.3000000000000043</v>
      </c>
      <c r="AN111" s="105">
        <v>49.741728485022897</v>
      </c>
      <c r="AO111" s="105">
        <f t="shared" si="39"/>
        <v>1.1000000000000014</v>
      </c>
      <c r="AP111" s="112">
        <f t="shared" si="53"/>
        <v>2.4000000000000057</v>
      </c>
      <c r="AQ111" s="15">
        <v>49.048302848937297</v>
      </c>
      <c r="AR111" s="114">
        <f t="shared" si="40"/>
        <v>0</v>
      </c>
      <c r="AS111" s="110">
        <v>49.015749999999997</v>
      </c>
      <c r="AT111" s="111">
        <f t="shared" si="54"/>
        <v>-0.5</v>
      </c>
      <c r="AU111" s="105">
        <v>49.015999999999998</v>
      </c>
      <c r="AV111" s="105">
        <f t="shared" si="41"/>
        <v>-0.10000000000000142</v>
      </c>
      <c r="AW111" s="112">
        <f t="shared" si="55"/>
        <v>-0.5</v>
      </c>
      <c r="AX111" s="15">
        <v>49.676223123354902</v>
      </c>
      <c r="AY111" s="114">
        <f t="shared" si="42"/>
        <v>0.40000000000000568</v>
      </c>
    </row>
    <row r="112" spans="1:51">
      <c r="A112" s="41"/>
      <c r="B112" s="60" t="s">
        <v>12</v>
      </c>
      <c r="C112" s="110">
        <v>49.473680000000002</v>
      </c>
      <c r="D112" s="111">
        <f t="shared" si="43"/>
        <v>-1.7999999999999972</v>
      </c>
      <c r="E112" s="105">
        <v>51.0725052736422</v>
      </c>
      <c r="F112" s="105">
        <f t="shared" si="28"/>
        <v>1.3000000000000043</v>
      </c>
      <c r="G112" s="112">
        <f t="shared" si="44"/>
        <v>-1.6000000000000014</v>
      </c>
      <c r="H112" s="108">
        <v>50.3425629782733</v>
      </c>
      <c r="I112" s="113">
        <f t="shared" si="29"/>
        <v>0.39999999999999858</v>
      </c>
      <c r="J112" s="110">
        <v>49.074019999999997</v>
      </c>
      <c r="K112" s="111">
        <f t="shared" si="45"/>
        <v>-2.8999999999999986</v>
      </c>
      <c r="L112" s="105">
        <v>51.8234447630022</v>
      </c>
      <c r="M112" s="105">
        <f t="shared" si="30"/>
        <v>-1.4000000000000057</v>
      </c>
      <c r="N112" s="112">
        <f t="shared" si="46"/>
        <v>-1.4000000000000057</v>
      </c>
      <c r="O112" s="15">
        <v>51.432398784604203</v>
      </c>
      <c r="P112" s="114">
        <f t="shared" si="31"/>
        <v>0</v>
      </c>
      <c r="Q112" s="110">
        <v>49.780700000000003</v>
      </c>
      <c r="R112" s="111">
        <f t="shared" si="47"/>
        <v>-1.1000000000000014</v>
      </c>
      <c r="S112" s="105">
        <v>52.805286032998801</v>
      </c>
      <c r="T112" s="105">
        <f t="shared" si="32"/>
        <v>1.7999999999999972</v>
      </c>
      <c r="U112" s="112">
        <f t="shared" si="48"/>
        <v>-1.2000000000000028</v>
      </c>
      <c r="V112" s="15">
        <v>51.529712704196101</v>
      </c>
      <c r="W112" s="114">
        <f t="shared" si="33"/>
        <v>0.5</v>
      </c>
      <c r="X112" s="110">
        <v>49.780700000000003</v>
      </c>
      <c r="Y112" s="111">
        <f t="shared" si="49"/>
        <v>-0.90000000000000568</v>
      </c>
      <c r="Z112" s="105">
        <v>53.7798918524892</v>
      </c>
      <c r="AA112" s="105">
        <f t="shared" si="34"/>
        <v>1.2999999999999972</v>
      </c>
      <c r="AB112" s="112">
        <f t="shared" si="50"/>
        <v>-0.20000000000000284</v>
      </c>
      <c r="AC112" s="15">
        <v>52.278518347247399</v>
      </c>
      <c r="AD112" s="114">
        <f t="shared" si="35"/>
        <v>0.29999999999999716</v>
      </c>
      <c r="AE112" s="110">
        <v>48.68421</v>
      </c>
      <c r="AF112" s="111">
        <f t="shared" si="36"/>
        <v>1.2000000000000028</v>
      </c>
      <c r="AG112" s="105">
        <v>49.680819913171199</v>
      </c>
      <c r="AH112" s="105">
        <f t="shared" si="37"/>
        <v>3.3000000000000043</v>
      </c>
      <c r="AI112" s="112">
        <f t="shared" si="51"/>
        <v>-3.5999999999999943</v>
      </c>
      <c r="AJ112" s="15">
        <v>48.724558803551197</v>
      </c>
      <c r="AK112" s="114">
        <f t="shared" si="38"/>
        <v>0.5</v>
      </c>
      <c r="AL112" s="110">
        <v>50.657890000000002</v>
      </c>
      <c r="AM112" s="111">
        <f t="shared" si="52"/>
        <v>0.90000000000000568</v>
      </c>
      <c r="AN112" s="105">
        <v>48.9094742537402</v>
      </c>
      <c r="AO112" s="105">
        <f t="shared" si="39"/>
        <v>-0.80000000000000426</v>
      </c>
      <c r="AP112" s="112">
        <f t="shared" si="53"/>
        <v>0.19999999999999574</v>
      </c>
      <c r="AQ112" s="15">
        <v>49.059751055548404</v>
      </c>
      <c r="AR112" s="114">
        <f t="shared" si="40"/>
        <v>0.10000000000000142</v>
      </c>
      <c r="AS112" s="110">
        <v>48.464910000000003</v>
      </c>
      <c r="AT112" s="111">
        <f t="shared" si="54"/>
        <v>-3.3999999999999986</v>
      </c>
      <c r="AU112" s="105">
        <v>47.826000000000001</v>
      </c>
      <c r="AV112" s="105">
        <f t="shared" si="41"/>
        <v>-1.2000000000000028</v>
      </c>
      <c r="AW112" s="112">
        <f t="shared" si="55"/>
        <v>-3.7000000000000028</v>
      </c>
      <c r="AX112" s="15">
        <v>50.200086435274699</v>
      </c>
      <c r="AY112" s="114">
        <f t="shared" si="42"/>
        <v>0.5</v>
      </c>
    </row>
    <row r="113" spans="1:51">
      <c r="A113" s="42">
        <v>2014</v>
      </c>
      <c r="B113" s="60" t="s">
        <v>4</v>
      </c>
      <c r="C113" s="110">
        <v>49.740740000000002</v>
      </c>
      <c r="D113" s="111">
        <f t="shared" si="43"/>
        <v>-2</v>
      </c>
      <c r="E113" s="105">
        <v>50.284251388060902</v>
      </c>
      <c r="F113" s="105">
        <f t="shared" si="28"/>
        <v>-0.80000000000000426</v>
      </c>
      <c r="G113" s="112">
        <f t="shared" si="44"/>
        <v>-2.3000000000000043</v>
      </c>
      <c r="H113" s="108">
        <v>50.900269534071597</v>
      </c>
      <c r="I113" s="113">
        <f t="shared" si="29"/>
        <v>0.60000000000000142</v>
      </c>
      <c r="J113" s="110">
        <v>50.05444</v>
      </c>
      <c r="K113" s="111">
        <f t="shared" si="45"/>
        <v>-2.3999999999999986</v>
      </c>
      <c r="L113" s="105">
        <v>50.616703822394904</v>
      </c>
      <c r="M113" s="105">
        <f t="shared" si="30"/>
        <v>-1.1999999999999957</v>
      </c>
      <c r="N113" s="112">
        <f t="shared" si="46"/>
        <v>-2.6999999999999957</v>
      </c>
      <c r="O113" s="15">
        <v>51.469074764709397</v>
      </c>
      <c r="P113" s="114">
        <f t="shared" si="31"/>
        <v>0.10000000000000142</v>
      </c>
      <c r="Q113" s="110">
        <v>49.44444</v>
      </c>
      <c r="R113" s="111">
        <f t="shared" si="47"/>
        <v>-4.1000000000000014</v>
      </c>
      <c r="S113" s="105">
        <v>50.927817307792097</v>
      </c>
      <c r="T113" s="105">
        <f t="shared" si="32"/>
        <v>-1.8999999999999986</v>
      </c>
      <c r="U113" s="112">
        <f t="shared" si="48"/>
        <v>-4.5</v>
      </c>
      <c r="V113" s="15">
        <v>52.005183456223101</v>
      </c>
      <c r="W113" s="114">
        <f t="shared" si="33"/>
        <v>0.5</v>
      </c>
      <c r="X113" s="110">
        <v>51.851849999999999</v>
      </c>
      <c r="Y113" s="111">
        <f t="shared" si="49"/>
        <v>-3.3000000000000043</v>
      </c>
      <c r="Z113" s="105">
        <v>51.026127791208097</v>
      </c>
      <c r="AA113" s="105">
        <f t="shared" si="34"/>
        <v>-2.7999999999999972</v>
      </c>
      <c r="AB113" s="112">
        <f t="shared" si="50"/>
        <v>-3.6000000000000014</v>
      </c>
      <c r="AC113" s="15">
        <v>52.547952416494901</v>
      </c>
      <c r="AD113" s="114">
        <f t="shared" si="35"/>
        <v>0.20000000000000284</v>
      </c>
      <c r="AE113" s="110">
        <v>48.888890000000004</v>
      </c>
      <c r="AF113" s="111">
        <f t="shared" si="36"/>
        <v>0.19999999999999574</v>
      </c>
      <c r="AG113" s="105">
        <v>49.787372434621503</v>
      </c>
      <c r="AH113" s="105">
        <f t="shared" si="37"/>
        <v>9.9999999999994316E-2</v>
      </c>
      <c r="AI113" s="112">
        <f t="shared" si="51"/>
        <v>-3.1000000000000014</v>
      </c>
      <c r="AJ113" s="15">
        <v>49.380276163009498</v>
      </c>
      <c r="AK113" s="114">
        <f t="shared" si="38"/>
        <v>0.69999999999999574</v>
      </c>
      <c r="AL113" s="110">
        <v>48.148150000000001</v>
      </c>
      <c r="AM113" s="111">
        <f t="shared" si="52"/>
        <v>0.60000000000000142</v>
      </c>
      <c r="AN113" s="105">
        <v>48.505785598585099</v>
      </c>
      <c r="AO113" s="105">
        <f t="shared" si="39"/>
        <v>-0.39999999999999858</v>
      </c>
      <c r="AP113" s="112">
        <f t="shared" si="53"/>
        <v>0.5</v>
      </c>
      <c r="AQ113" s="15">
        <v>49.023601330917899</v>
      </c>
      <c r="AR113" s="114">
        <f t="shared" si="40"/>
        <v>-0.10000000000000142</v>
      </c>
      <c r="AS113" s="110">
        <v>50.370370000000001</v>
      </c>
      <c r="AT113" s="111">
        <f t="shared" si="54"/>
        <v>-0.20000000000000284</v>
      </c>
      <c r="AU113" s="105">
        <v>50.37</v>
      </c>
      <c r="AV113" s="105">
        <f t="shared" si="41"/>
        <v>2.6000000000000014</v>
      </c>
      <c r="AW113" s="112">
        <f t="shared" si="55"/>
        <v>-0.20000000000000284</v>
      </c>
      <c r="AX113" s="15">
        <v>50.8343824257297</v>
      </c>
      <c r="AY113" s="114">
        <f t="shared" si="42"/>
        <v>0.59999999999999432</v>
      </c>
    </row>
    <row r="114" spans="1:51">
      <c r="A114" s="41"/>
      <c r="B114" s="60" t="s">
        <v>5</v>
      </c>
      <c r="C114" s="110">
        <v>50.4</v>
      </c>
      <c r="D114" s="111">
        <f t="shared" si="43"/>
        <v>-1.3999999999999986</v>
      </c>
      <c r="E114" s="105">
        <v>50.7652508365599</v>
      </c>
      <c r="F114" s="105">
        <f t="shared" si="28"/>
        <v>0.5</v>
      </c>
      <c r="G114" s="112">
        <f t="shared" si="44"/>
        <v>-1.1000000000000014</v>
      </c>
      <c r="H114" s="108">
        <v>51.442023198572997</v>
      </c>
      <c r="I114" s="113">
        <f t="shared" si="29"/>
        <v>0.5</v>
      </c>
      <c r="J114" s="110">
        <v>49.886609999999997</v>
      </c>
      <c r="K114" s="111">
        <f t="shared" si="45"/>
        <v>-2.3000000000000043</v>
      </c>
      <c r="L114" s="105">
        <v>50.722339285410101</v>
      </c>
      <c r="M114" s="105">
        <f t="shared" si="30"/>
        <v>0.10000000000000142</v>
      </c>
      <c r="N114" s="112">
        <f t="shared" si="46"/>
        <v>-2.1999999999999957</v>
      </c>
      <c r="O114" s="15">
        <v>51.526279915978002</v>
      </c>
      <c r="P114" s="114">
        <f t="shared" si="31"/>
        <v>0</v>
      </c>
      <c r="Q114" s="110">
        <v>49.6</v>
      </c>
      <c r="R114" s="111">
        <f t="shared" si="47"/>
        <v>-3.2999999999999972</v>
      </c>
      <c r="S114" s="105">
        <v>51.488098095660398</v>
      </c>
      <c r="T114" s="105">
        <f t="shared" si="32"/>
        <v>0.60000000000000142</v>
      </c>
      <c r="U114" s="112">
        <f t="shared" si="48"/>
        <v>-2.1000000000000014</v>
      </c>
      <c r="V114" s="15">
        <v>52.4301801258963</v>
      </c>
      <c r="W114" s="114">
        <f t="shared" si="33"/>
        <v>0.39999999999999858</v>
      </c>
      <c r="X114" s="110">
        <v>51</v>
      </c>
      <c r="Y114" s="111">
        <f t="shared" si="49"/>
        <v>-2.5</v>
      </c>
      <c r="Z114" s="105">
        <v>51.682605869933099</v>
      </c>
      <c r="AA114" s="105">
        <f t="shared" si="34"/>
        <v>0.70000000000000284</v>
      </c>
      <c r="AB114" s="112">
        <f t="shared" si="50"/>
        <v>-2.1999999999999957</v>
      </c>
      <c r="AC114" s="15">
        <v>52.7520802989104</v>
      </c>
      <c r="AD114" s="114">
        <f t="shared" si="35"/>
        <v>0.29999999999999716</v>
      </c>
      <c r="AE114" s="110">
        <v>49.2</v>
      </c>
      <c r="AF114" s="111">
        <f t="shared" si="36"/>
        <v>0.30000000000000426</v>
      </c>
      <c r="AG114" s="105">
        <v>49.734200375731298</v>
      </c>
      <c r="AH114" s="105">
        <f t="shared" si="37"/>
        <v>-9.9999999999994316E-2</v>
      </c>
      <c r="AI114" s="112">
        <f t="shared" si="51"/>
        <v>-2.1999999999999957</v>
      </c>
      <c r="AJ114" s="15">
        <v>49.912413204640899</v>
      </c>
      <c r="AK114" s="114">
        <f t="shared" si="38"/>
        <v>0.5</v>
      </c>
      <c r="AL114" s="110">
        <v>49.8</v>
      </c>
      <c r="AM114" s="111">
        <f t="shared" si="52"/>
        <v>2.2999999999999972</v>
      </c>
      <c r="AN114" s="105">
        <v>49.4817452236706</v>
      </c>
      <c r="AO114" s="105">
        <f t="shared" si="39"/>
        <v>1</v>
      </c>
      <c r="AP114" s="112">
        <f t="shared" si="53"/>
        <v>2</v>
      </c>
      <c r="AQ114" s="15">
        <v>48.964586172713702</v>
      </c>
      <c r="AR114" s="114">
        <f t="shared" si="40"/>
        <v>0</v>
      </c>
      <c r="AS114" s="110">
        <v>52.4</v>
      </c>
      <c r="AT114" s="111">
        <f t="shared" si="54"/>
        <v>-0.70000000000000284</v>
      </c>
      <c r="AU114" s="105">
        <v>52.4</v>
      </c>
      <c r="AV114" s="105">
        <f t="shared" si="41"/>
        <v>2</v>
      </c>
      <c r="AW114" s="112">
        <f t="shared" si="55"/>
        <v>-0.70000000000000284</v>
      </c>
      <c r="AX114" s="15">
        <v>51.507288614682103</v>
      </c>
      <c r="AY114" s="114">
        <f t="shared" si="42"/>
        <v>0.70000000000000284</v>
      </c>
    </row>
    <row r="115" spans="1:51">
      <c r="A115" s="41"/>
      <c r="B115" s="60" t="s">
        <v>6</v>
      </c>
      <c r="C115" s="110">
        <v>54.217910000000003</v>
      </c>
      <c r="D115" s="111">
        <f t="shared" si="43"/>
        <v>3.7000000000000028</v>
      </c>
      <c r="E115" s="105">
        <v>53.278739417764001</v>
      </c>
      <c r="F115" s="105">
        <f t="shared" si="28"/>
        <v>2.5</v>
      </c>
      <c r="G115" s="112">
        <f t="shared" si="44"/>
        <v>3</v>
      </c>
      <c r="H115" s="108">
        <v>51.744029663057098</v>
      </c>
      <c r="I115" s="113">
        <f t="shared" si="29"/>
        <v>0.30000000000000426</v>
      </c>
      <c r="J115" s="110">
        <v>53.681620000000002</v>
      </c>
      <c r="K115" s="111">
        <f t="shared" si="45"/>
        <v>0.80000000000000426</v>
      </c>
      <c r="L115" s="105">
        <v>52.2576451848714</v>
      </c>
      <c r="M115" s="105">
        <f t="shared" si="30"/>
        <v>1.5999999999999943</v>
      </c>
      <c r="N115" s="112">
        <f t="shared" si="46"/>
        <v>-1</v>
      </c>
      <c r="O115" s="15">
        <v>51.645928026855898</v>
      </c>
      <c r="P115" s="114">
        <f t="shared" si="31"/>
        <v>0.10000000000000142</v>
      </c>
      <c r="Q115" s="110">
        <v>57.480310000000003</v>
      </c>
      <c r="R115" s="111">
        <f t="shared" si="47"/>
        <v>6.2000000000000028</v>
      </c>
      <c r="S115" s="105">
        <v>55.344105532334503</v>
      </c>
      <c r="T115" s="105">
        <f t="shared" si="32"/>
        <v>3.7999999999999972</v>
      </c>
      <c r="U115" s="112">
        <f t="shared" si="48"/>
        <v>2.0999999999999943</v>
      </c>
      <c r="V115" s="15">
        <v>52.713041811941501</v>
      </c>
      <c r="W115" s="114">
        <f t="shared" si="33"/>
        <v>0.30000000000000426</v>
      </c>
      <c r="X115" s="110">
        <v>58.267719999999997</v>
      </c>
      <c r="Y115" s="111">
        <f t="shared" si="49"/>
        <v>6.7999999999999972</v>
      </c>
      <c r="Z115" s="105">
        <v>55.386678005452602</v>
      </c>
      <c r="AA115" s="105">
        <f t="shared" si="34"/>
        <v>3.6999999999999957</v>
      </c>
      <c r="AB115" s="112">
        <f t="shared" si="50"/>
        <v>3.7999999999999972</v>
      </c>
      <c r="AC115" s="15">
        <v>52.884843061476801</v>
      </c>
      <c r="AD115" s="114">
        <f t="shared" si="35"/>
        <v>0.10000000000000142</v>
      </c>
      <c r="AE115" s="110">
        <v>53.543309999999998</v>
      </c>
      <c r="AF115" s="111">
        <f t="shared" si="36"/>
        <v>4.2999999999999972</v>
      </c>
      <c r="AG115" s="105">
        <v>53.424871082276503</v>
      </c>
      <c r="AH115" s="105">
        <f t="shared" si="37"/>
        <v>3.6999999999999957</v>
      </c>
      <c r="AI115" s="112">
        <f t="shared" si="51"/>
        <v>3</v>
      </c>
      <c r="AJ115" s="15">
        <v>50.164177489013298</v>
      </c>
      <c r="AK115" s="114">
        <f t="shared" si="38"/>
        <v>0.30000000000000426</v>
      </c>
      <c r="AL115" s="110">
        <v>48.425199999999997</v>
      </c>
      <c r="AM115" s="111">
        <f t="shared" si="52"/>
        <v>2.1000000000000014</v>
      </c>
      <c r="AN115" s="105">
        <v>48.926929211168698</v>
      </c>
      <c r="AO115" s="105">
        <f t="shared" si="39"/>
        <v>-0.60000000000000142</v>
      </c>
      <c r="AP115" s="112">
        <f t="shared" si="53"/>
        <v>2.1000000000000014</v>
      </c>
      <c r="AQ115" s="15">
        <v>48.9025360046003</v>
      </c>
      <c r="AR115" s="114">
        <f t="shared" si="40"/>
        <v>-0.10000000000000142</v>
      </c>
      <c r="AS115" s="110">
        <v>53.373019999999997</v>
      </c>
      <c r="AT115" s="111">
        <f t="shared" si="54"/>
        <v>0.60000000000000142</v>
      </c>
      <c r="AU115" s="105">
        <v>53.372999999999998</v>
      </c>
      <c r="AV115" s="105">
        <f t="shared" si="41"/>
        <v>1</v>
      </c>
      <c r="AW115" s="112">
        <f t="shared" si="55"/>
        <v>0</v>
      </c>
      <c r="AX115" s="15">
        <v>52.1301090019847</v>
      </c>
      <c r="AY115" s="114">
        <f t="shared" si="42"/>
        <v>0.60000000000000142</v>
      </c>
    </row>
    <row r="116" spans="1:51">
      <c r="A116" s="41"/>
      <c r="B116" s="60" t="s">
        <v>7</v>
      </c>
      <c r="C116" s="110">
        <v>51.932769999999998</v>
      </c>
      <c r="D116" s="111">
        <f t="shared" si="43"/>
        <v>0.29999999999999716</v>
      </c>
      <c r="E116" s="105">
        <v>51.544102875600402</v>
      </c>
      <c r="F116" s="105">
        <f t="shared" si="28"/>
        <v>-1.7999999999999972</v>
      </c>
      <c r="G116" s="112">
        <f t="shared" si="44"/>
        <v>1.1000000000000014</v>
      </c>
      <c r="H116" s="108">
        <v>51.7325957690135</v>
      </c>
      <c r="I116" s="113">
        <f t="shared" si="29"/>
        <v>0</v>
      </c>
      <c r="J116" s="110">
        <v>51.469189999999998</v>
      </c>
      <c r="K116" s="111">
        <f t="shared" si="45"/>
        <v>-0.5</v>
      </c>
      <c r="L116" s="105">
        <v>51.343395895790401</v>
      </c>
      <c r="M116" s="105">
        <f t="shared" si="30"/>
        <v>-1</v>
      </c>
      <c r="N116" s="112">
        <f t="shared" si="46"/>
        <v>9.9999999999994316E-2</v>
      </c>
      <c r="O116" s="15">
        <v>51.826810660019298</v>
      </c>
      <c r="P116" s="114">
        <f t="shared" si="31"/>
        <v>0.19999999999999574</v>
      </c>
      <c r="Q116" s="110">
        <v>52.521009999999997</v>
      </c>
      <c r="R116" s="111">
        <f t="shared" si="47"/>
        <v>-2.8999999999999986</v>
      </c>
      <c r="S116" s="105">
        <v>51.458299934542097</v>
      </c>
      <c r="T116" s="105">
        <f t="shared" si="32"/>
        <v>-3.7999999999999972</v>
      </c>
      <c r="U116" s="112">
        <f t="shared" si="48"/>
        <v>-0.79999999999999716</v>
      </c>
      <c r="V116" s="15">
        <v>52.795234293752301</v>
      </c>
      <c r="W116" s="114">
        <f t="shared" si="33"/>
        <v>9.9999999999994316E-2</v>
      </c>
      <c r="X116" s="110">
        <v>52.941180000000003</v>
      </c>
      <c r="Y116" s="111">
        <f t="shared" si="49"/>
        <v>-3.3999999999999986</v>
      </c>
      <c r="Z116" s="105">
        <v>51.49246384013</v>
      </c>
      <c r="AA116" s="105">
        <f t="shared" si="34"/>
        <v>-3.8999999999999986</v>
      </c>
      <c r="AB116" s="112">
        <f t="shared" si="50"/>
        <v>-2</v>
      </c>
      <c r="AC116" s="15">
        <v>52.971670973244002</v>
      </c>
      <c r="AD116" s="114">
        <f t="shared" si="35"/>
        <v>0.10000000000000142</v>
      </c>
      <c r="AE116" s="110">
        <v>51.2605</v>
      </c>
      <c r="AF116" s="111">
        <f t="shared" si="36"/>
        <v>-2.2000000000000028</v>
      </c>
      <c r="AG116" s="105">
        <v>49.965664376114901</v>
      </c>
      <c r="AH116" s="105">
        <f t="shared" si="37"/>
        <v>-3.3999999999999986</v>
      </c>
      <c r="AI116" s="112">
        <f t="shared" si="51"/>
        <v>1</v>
      </c>
      <c r="AJ116" s="15">
        <v>50.128911036254003</v>
      </c>
      <c r="AK116" s="114">
        <f t="shared" si="38"/>
        <v>-0.10000000000000142</v>
      </c>
      <c r="AL116" s="110">
        <v>50.420169999999999</v>
      </c>
      <c r="AM116" s="111">
        <f t="shared" si="52"/>
        <v>3.1000000000000014</v>
      </c>
      <c r="AN116" s="105">
        <v>51.4294713171914</v>
      </c>
      <c r="AO116" s="105">
        <f t="shared" si="39"/>
        <v>2.5</v>
      </c>
      <c r="AP116" s="112">
        <f t="shared" si="53"/>
        <v>3.6999999999999957</v>
      </c>
      <c r="AQ116" s="15">
        <v>48.844696572673897</v>
      </c>
      <c r="AR116" s="114">
        <f t="shared" si="40"/>
        <v>-0.10000000000000142</v>
      </c>
      <c r="AS116" s="110">
        <v>52.521009999999997</v>
      </c>
      <c r="AT116" s="111">
        <f t="shared" si="54"/>
        <v>3.2999999999999972</v>
      </c>
      <c r="AU116" s="105">
        <v>52.521000000000001</v>
      </c>
      <c r="AV116" s="105">
        <f t="shared" si="41"/>
        <v>-0.89999999999999858</v>
      </c>
      <c r="AW116" s="112">
        <f t="shared" si="55"/>
        <v>3.2999999999999972</v>
      </c>
      <c r="AX116" s="15">
        <v>52.627961373407103</v>
      </c>
      <c r="AY116" s="114">
        <f t="shared" si="42"/>
        <v>0.5</v>
      </c>
    </row>
    <row r="117" spans="1:51">
      <c r="A117" s="41"/>
      <c r="B117" s="60" t="s">
        <v>6</v>
      </c>
      <c r="C117" s="110">
        <v>53.373980000000003</v>
      </c>
      <c r="D117" s="111">
        <f t="shared" si="43"/>
        <v>4.5</v>
      </c>
      <c r="E117" s="105">
        <v>52.174102343305698</v>
      </c>
      <c r="F117" s="105">
        <f t="shared" si="28"/>
        <v>0.70000000000000284</v>
      </c>
      <c r="G117" s="112">
        <f t="shared" si="44"/>
        <v>4.4000000000000057</v>
      </c>
      <c r="H117" s="108">
        <v>51.559546088930297</v>
      </c>
      <c r="I117" s="113">
        <f t="shared" si="29"/>
        <v>-0.10000000000000142</v>
      </c>
      <c r="J117" s="110">
        <v>54.240929999999999</v>
      </c>
      <c r="K117" s="111">
        <f t="shared" si="45"/>
        <v>4.2000000000000028</v>
      </c>
      <c r="L117" s="105">
        <v>53.601126502602803</v>
      </c>
      <c r="M117" s="105">
        <f t="shared" si="30"/>
        <v>2.3000000000000043</v>
      </c>
      <c r="N117" s="112">
        <f t="shared" si="46"/>
        <v>4.1000000000000014</v>
      </c>
      <c r="O117" s="15">
        <v>52.079887233150401</v>
      </c>
      <c r="P117" s="114">
        <f t="shared" si="31"/>
        <v>0.30000000000000426</v>
      </c>
      <c r="Q117" s="110">
        <v>55.284550000000003</v>
      </c>
      <c r="R117" s="111">
        <f t="shared" si="47"/>
        <v>6.3999999999999986</v>
      </c>
      <c r="S117" s="105">
        <v>53.174876261039799</v>
      </c>
      <c r="T117" s="105">
        <f t="shared" si="32"/>
        <v>1.7000000000000028</v>
      </c>
      <c r="U117" s="112">
        <f t="shared" si="48"/>
        <v>6.2000000000000028</v>
      </c>
      <c r="V117" s="15">
        <v>52.832944927834198</v>
      </c>
      <c r="W117" s="114">
        <f t="shared" si="33"/>
        <v>0</v>
      </c>
      <c r="X117" s="110">
        <v>56.300809999999998</v>
      </c>
      <c r="Y117" s="111">
        <f t="shared" si="49"/>
        <v>6.5</v>
      </c>
      <c r="Z117" s="105">
        <v>54.313060500393803</v>
      </c>
      <c r="AA117" s="105">
        <f t="shared" si="34"/>
        <v>2.7999999999999972</v>
      </c>
      <c r="AB117" s="112">
        <f t="shared" si="50"/>
        <v>6.0999999999999943</v>
      </c>
      <c r="AC117" s="15">
        <v>53.1135511810621</v>
      </c>
      <c r="AD117" s="114">
        <f t="shared" si="35"/>
        <v>0.10000000000000142</v>
      </c>
      <c r="AE117" s="110">
        <v>52.235770000000002</v>
      </c>
      <c r="AF117" s="111">
        <f t="shared" si="36"/>
        <v>0.90000000000000568</v>
      </c>
      <c r="AG117" s="105">
        <v>51.266532906425397</v>
      </c>
      <c r="AH117" s="105">
        <f t="shared" si="37"/>
        <v>1.2999999999999972</v>
      </c>
      <c r="AI117" s="112">
        <f t="shared" si="51"/>
        <v>3.1999999999999957</v>
      </c>
      <c r="AJ117" s="15">
        <v>49.962905929137897</v>
      </c>
      <c r="AK117" s="114">
        <f t="shared" si="38"/>
        <v>-0.10000000000000142</v>
      </c>
      <c r="AL117" s="110">
        <v>48.170729999999999</v>
      </c>
      <c r="AM117" s="111">
        <f t="shared" si="52"/>
        <v>1.2000000000000028</v>
      </c>
      <c r="AN117" s="105">
        <v>48.535429491889502</v>
      </c>
      <c r="AO117" s="105">
        <f t="shared" si="39"/>
        <v>-2.8999999999999986</v>
      </c>
      <c r="AP117" s="112">
        <f t="shared" si="53"/>
        <v>1.3999999999999986</v>
      </c>
      <c r="AQ117" s="15">
        <v>48.789030878596897</v>
      </c>
      <c r="AR117" s="114">
        <f t="shared" si="40"/>
        <v>0</v>
      </c>
      <c r="AS117" s="110">
        <v>54.878050000000002</v>
      </c>
      <c r="AT117" s="111">
        <f t="shared" si="54"/>
        <v>4.8999999999999986</v>
      </c>
      <c r="AU117" s="105">
        <v>54.878</v>
      </c>
      <c r="AV117" s="105">
        <f t="shared" si="41"/>
        <v>2.3999999999999986</v>
      </c>
      <c r="AW117" s="112">
        <f t="shared" si="55"/>
        <v>4.8999999999999986</v>
      </c>
      <c r="AX117" s="15">
        <v>52.956948311297403</v>
      </c>
      <c r="AY117" s="114">
        <f t="shared" si="42"/>
        <v>0.39999999999999858</v>
      </c>
    </row>
    <row r="118" spans="1:51">
      <c r="A118" s="41"/>
      <c r="B118" s="60" t="s">
        <v>8</v>
      </c>
      <c r="C118" s="110">
        <v>50.701799999999999</v>
      </c>
      <c r="D118" s="111">
        <f t="shared" si="43"/>
        <v>4.1000000000000014</v>
      </c>
      <c r="E118" s="105">
        <v>51.232852207396498</v>
      </c>
      <c r="F118" s="105">
        <f t="shared" si="28"/>
        <v>-1</v>
      </c>
      <c r="G118" s="112">
        <f t="shared" si="44"/>
        <v>4</v>
      </c>
      <c r="H118" s="108">
        <v>51.4866753873074</v>
      </c>
      <c r="I118" s="113">
        <f t="shared" si="29"/>
        <v>-0.10000000000000142</v>
      </c>
      <c r="J118" s="110">
        <v>51.78154</v>
      </c>
      <c r="K118" s="111">
        <f t="shared" si="45"/>
        <v>4.1999999999999957</v>
      </c>
      <c r="L118" s="105">
        <v>51.569226956266597</v>
      </c>
      <c r="M118" s="105">
        <f t="shared" si="30"/>
        <v>-2</v>
      </c>
      <c r="N118" s="112">
        <f t="shared" si="46"/>
        <v>4.3999999999999986</v>
      </c>
      <c r="O118" s="15">
        <v>52.446231025446302</v>
      </c>
      <c r="P118" s="114">
        <f t="shared" si="31"/>
        <v>0.29999999999999716</v>
      </c>
      <c r="Q118" s="110">
        <v>52.868850000000002</v>
      </c>
      <c r="R118" s="111">
        <f t="shared" si="47"/>
        <v>8.7999999999999972</v>
      </c>
      <c r="S118" s="105">
        <v>53.198589425912203</v>
      </c>
      <c r="T118" s="105">
        <f t="shared" si="32"/>
        <v>0</v>
      </c>
      <c r="U118" s="112">
        <f t="shared" si="48"/>
        <v>8.6000000000000014</v>
      </c>
      <c r="V118" s="15">
        <v>53.131817536637001</v>
      </c>
      <c r="W118" s="114">
        <f t="shared" si="33"/>
        <v>0.30000000000000426</v>
      </c>
      <c r="X118" s="110">
        <v>52.04918</v>
      </c>
      <c r="Y118" s="111">
        <f t="shared" si="49"/>
        <v>6.1000000000000014</v>
      </c>
      <c r="Z118" s="105">
        <v>52.598023911857403</v>
      </c>
      <c r="AA118" s="105">
        <f t="shared" si="34"/>
        <v>-1.6999999999999957</v>
      </c>
      <c r="AB118" s="112">
        <f t="shared" si="50"/>
        <v>6.2000000000000028</v>
      </c>
      <c r="AC118" s="15">
        <v>53.554386443679199</v>
      </c>
      <c r="AD118" s="114">
        <f t="shared" si="35"/>
        <v>0.5</v>
      </c>
      <c r="AE118" s="110">
        <v>47.95082</v>
      </c>
      <c r="AF118" s="111">
        <f t="shared" si="36"/>
        <v>-4.2000000000000028</v>
      </c>
      <c r="AG118" s="105">
        <v>48.543698950338701</v>
      </c>
      <c r="AH118" s="105">
        <f t="shared" si="37"/>
        <v>-2.7999999999999972</v>
      </c>
      <c r="AI118" s="112">
        <f t="shared" si="51"/>
        <v>0.29999999999999716</v>
      </c>
      <c r="AJ118" s="15">
        <v>49.932899092455798</v>
      </c>
      <c r="AK118" s="114">
        <f t="shared" si="38"/>
        <v>-0.10000000000000142</v>
      </c>
      <c r="AL118" s="110">
        <v>47.540979999999998</v>
      </c>
      <c r="AM118" s="111">
        <f t="shared" si="52"/>
        <v>-0.70000000000000284</v>
      </c>
      <c r="AN118" s="105">
        <v>48.458981165477297</v>
      </c>
      <c r="AO118" s="105">
        <f t="shared" si="39"/>
        <v>0</v>
      </c>
      <c r="AP118" s="112">
        <f t="shared" si="53"/>
        <v>-0.70000000000000284</v>
      </c>
      <c r="AQ118" s="15">
        <v>48.734609632437</v>
      </c>
      <c r="AR118" s="114">
        <f t="shared" si="40"/>
        <v>-9.9999999999994316E-2</v>
      </c>
      <c r="AS118" s="110">
        <v>53.099170000000001</v>
      </c>
      <c r="AT118" s="111">
        <f t="shared" si="54"/>
        <v>5.8000000000000043</v>
      </c>
      <c r="AU118" s="105">
        <v>53.098999999999997</v>
      </c>
      <c r="AV118" s="105">
        <f t="shared" si="41"/>
        <v>-1.7999999999999972</v>
      </c>
      <c r="AW118" s="112">
        <f t="shared" si="55"/>
        <v>5.8000000000000043</v>
      </c>
      <c r="AX118" s="15">
        <v>53.0837980408715</v>
      </c>
      <c r="AY118" s="114">
        <f t="shared" si="42"/>
        <v>0.10000000000000142</v>
      </c>
    </row>
    <row r="119" spans="1:51">
      <c r="A119" s="41"/>
      <c r="B119" s="60" t="s">
        <v>8</v>
      </c>
      <c r="C119" s="110">
        <v>48.82114</v>
      </c>
      <c r="D119" s="111">
        <f t="shared" si="43"/>
        <v>0.29999999999999716</v>
      </c>
      <c r="E119" s="105">
        <v>49.907112140814299</v>
      </c>
      <c r="F119" s="105">
        <f t="shared" si="28"/>
        <v>-1.3000000000000043</v>
      </c>
      <c r="G119" s="112">
        <f t="shared" si="44"/>
        <v>0.5</v>
      </c>
      <c r="H119" s="108">
        <v>51.586486426084598</v>
      </c>
      <c r="I119" s="113">
        <f t="shared" si="29"/>
        <v>0.10000000000000142</v>
      </c>
      <c r="J119" s="110">
        <v>50.656149999999997</v>
      </c>
      <c r="K119" s="111">
        <f t="shared" si="45"/>
        <v>1.4000000000000057</v>
      </c>
      <c r="L119" s="105">
        <v>51.989766521254303</v>
      </c>
      <c r="M119" s="105">
        <f t="shared" si="30"/>
        <v>0.39999999999999858</v>
      </c>
      <c r="N119" s="112">
        <f t="shared" si="46"/>
        <v>1.6000000000000014</v>
      </c>
      <c r="O119" s="15">
        <v>52.797296760268502</v>
      </c>
      <c r="P119" s="114">
        <f t="shared" si="31"/>
        <v>0.39999999999999858</v>
      </c>
      <c r="Q119" s="110">
        <v>50</v>
      </c>
      <c r="R119" s="111">
        <f t="shared" si="47"/>
        <v>4</v>
      </c>
      <c r="S119" s="105">
        <v>52.300549588492203</v>
      </c>
      <c r="T119" s="105">
        <f t="shared" si="32"/>
        <v>-0.90000000000000568</v>
      </c>
      <c r="U119" s="112">
        <f t="shared" si="48"/>
        <v>4.2999999999999972</v>
      </c>
      <c r="V119" s="15">
        <v>53.653010019789399</v>
      </c>
      <c r="W119" s="114">
        <f t="shared" si="33"/>
        <v>0.60000000000000142</v>
      </c>
      <c r="X119" s="110">
        <v>50</v>
      </c>
      <c r="Y119" s="111">
        <f t="shared" si="49"/>
        <v>2.2999999999999972</v>
      </c>
      <c r="Z119" s="105">
        <v>52.872942556780004</v>
      </c>
      <c r="AA119" s="105">
        <f t="shared" si="34"/>
        <v>0.29999999999999716</v>
      </c>
      <c r="AB119" s="112">
        <f t="shared" si="50"/>
        <v>2.8999999999999986</v>
      </c>
      <c r="AC119" s="15">
        <v>54.141950448668901</v>
      </c>
      <c r="AD119" s="114">
        <f t="shared" si="35"/>
        <v>0.5</v>
      </c>
      <c r="AE119" s="110">
        <v>46.951219999999999</v>
      </c>
      <c r="AF119" s="111">
        <f t="shared" si="36"/>
        <v>-1</v>
      </c>
      <c r="AG119" s="105">
        <v>47.715099300001199</v>
      </c>
      <c r="AH119" s="105">
        <f t="shared" si="37"/>
        <v>-0.79999999999999716</v>
      </c>
      <c r="AI119" s="112">
        <f t="shared" si="51"/>
        <v>-0.5</v>
      </c>
      <c r="AJ119" s="15">
        <v>50.120249033833304</v>
      </c>
      <c r="AK119" s="114">
        <f t="shared" si="38"/>
        <v>0.20000000000000284</v>
      </c>
      <c r="AL119" s="110">
        <v>48.170729999999999</v>
      </c>
      <c r="AM119" s="111">
        <f t="shared" si="52"/>
        <v>-0.29999999999999716</v>
      </c>
      <c r="AN119" s="105">
        <v>48.424997746047303</v>
      </c>
      <c r="AO119" s="105">
        <f t="shared" si="39"/>
        <v>-0.10000000000000142</v>
      </c>
      <c r="AP119" s="112">
        <f t="shared" si="53"/>
        <v>-0.30000000000000426</v>
      </c>
      <c r="AQ119" s="15">
        <v>48.686319096729903</v>
      </c>
      <c r="AR119" s="114">
        <f t="shared" si="40"/>
        <v>0</v>
      </c>
      <c r="AS119" s="110">
        <v>48.983739999999997</v>
      </c>
      <c r="AT119" s="111">
        <f t="shared" si="54"/>
        <v>-3.8999999999999986</v>
      </c>
      <c r="AU119" s="105">
        <v>48.984000000000002</v>
      </c>
      <c r="AV119" s="105">
        <f t="shared" si="41"/>
        <v>-4.1000000000000014</v>
      </c>
      <c r="AW119" s="112">
        <f t="shared" si="55"/>
        <v>-3.8999999999999986</v>
      </c>
      <c r="AX119" s="15">
        <v>53.012778349488599</v>
      </c>
      <c r="AY119" s="114">
        <f t="shared" si="42"/>
        <v>-0.10000000000000142</v>
      </c>
    </row>
    <row r="120" spans="1:51">
      <c r="A120" s="41"/>
      <c r="B120" s="60" t="s">
        <v>7</v>
      </c>
      <c r="C120" s="110">
        <v>51.377949999999998</v>
      </c>
      <c r="D120" s="111">
        <f t="shared" si="43"/>
        <v>2</v>
      </c>
      <c r="E120" s="105">
        <v>51.558294864529501</v>
      </c>
      <c r="F120" s="105">
        <f t="shared" si="28"/>
        <v>1.7000000000000028</v>
      </c>
      <c r="G120" s="112">
        <f t="shared" si="44"/>
        <v>2.2000000000000028</v>
      </c>
      <c r="H120" s="108">
        <v>51.8374509486707</v>
      </c>
      <c r="I120" s="113">
        <f t="shared" si="29"/>
        <v>0.19999999999999574</v>
      </c>
      <c r="J120" s="110">
        <v>53.125430000000001</v>
      </c>
      <c r="K120" s="111">
        <f t="shared" si="45"/>
        <v>3.5</v>
      </c>
      <c r="L120" s="105">
        <v>53.416248452433003</v>
      </c>
      <c r="M120" s="105">
        <f t="shared" si="30"/>
        <v>1.3999999999999986</v>
      </c>
      <c r="N120" s="112">
        <f t="shared" si="46"/>
        <v>3.3999999999999986</v>
      </c>
      <c r="O120" s="15">
        <v>53.064842026316299</v>
      </c>
      <c r="P120" s="114">
        <f t="shared" si="31"/>
        <v>0.30000000000000426</v>
      </c>
      <c r="Q120" s="110">
        <v>52.75591</v>
      </c>
      <c r="R120" s="111">
        <f t="shared" si="47"/>
        <v>3.5999999999999943</v>
      </c>
      <c r="S120" s="105">
        <v>53.747534313473402</v>
      </c>
      <c r="T120" s="105">
        <f t="shared" si="32"/>
        <v>1.4000000000000057</v>
      </c>
      <c r="U120" s="112">
        <f t="shared" si="48"/>
        <v>4</v>
      </c>
      <c r="V120" s="15">
        <v>54.251190661228499</v>
      </c>
      <c r="W120" s="114">
        <f t="shared" si="33"/>
        <v>0.59999999999999432</v>
      </c>
      <c r="X120" s="110">
        <v>52.952759999999998</v>
      </c>
      <c r="Y120" s="111">
        <f t="shared" si="49"/>
        <v>4.6000000000000014</v>
      </c>
      <c r="Z120" s="105">
        <v>55.122420528433601</v>
      </c>
      <c r="AA120" s="105">
        <f t="shared" si="34"/>
        <v>2.2000000000000028</v>
      </c>
      <c r="AB120" s="112">
        <f t="shared" si="50"/>
        <v>5.6000000000000014</v>
      </c>
      <c r="AC120" s="15">
        <v>54.731206717952801</v>
      </c>
      <c r="AD120" s="114">
        <f t="shared" si="35"/>
        <v>0.60000000000000142</v>
      </c>
      <c r="AE120" s="110">
        <v>50.59055</v>
      </c>
      <c r="AF120" s="111">
        <f t="shared" si="36"/>
        <v>3.6000000000000014</v>
      </c>
      <c r="AG120" s="105">
        <v>50.4686410258793</v>
      </c>
      <c r="AH120" s="105">
        <f t="shared" si="37"/>
        <v>2.7999999999999972</v>
      </c>
      <c r="AI120" s="112">
        <f t="shared" si="51"/>
        <v>2.6000000000000014</v>
      </c>
      <c r="AJ120" s="15">
        <v>50.393661087873497</v>
      </c>
      <c r="AK120" s="114">
        <f t="shared" si="38"/>
        <v>0.29999999999999716</v>
      </c>
      <c r="AL120" s="110">
        <v>46.259839999999997</v>
      </c>
      <c r="AM120" s="111">
        <f t="shared" si="52"/>
        <v>-4.9000000000000057</v>
      </c>
      <c r="AN120" s="105">
        <v>45.281172585911499</v>
      </c>
      <c r="AO120" s="105">
        <f t="shared" si="39"/>
        <v>-3.1000000000000014</v>
      </c>
      <c r="AP120" s="112">
        <f t="shared" si="53"/>
        <v>-5</v>
      </c>
      <c r="AQ120" s="15">
        <v>48.658562940911899</v>
      </c>
      <c r="AR120" s="114">
        <f t="shared" si="40"/>
        <v>0</v>
      </c>
      <c r="AS120" s="110">
        <v>54.330710000000003</v>
      </c>
      <c r="AT120" s="111">
        <f t="shared" si="54"/>
        <v>4.2999999999999972</v>
      </c>
      <c r="AU120" s="105">
        <v>54.331000000000003</v>
      </c>
      <c r="AV120" s="105">
        <f t="shared" si="41"/>
        <v>5.2999999999999972</v>
      </c>
      <c r="AW120" s="112">
        <f t="shared" si="55"/>
        <v>4.2999999999999972</v>
      </c>
      <c r="AX120" s="15">
        <v>52.777846317293303</v>
      </c>
      <c r="AY120" s="114">
        <f t="shared" si="42"/>
        <v>-0.20000000000000284</v>
      </c>
    </row>
    <row r="121" spans="1:51">
      <c r="A121" s="41"/>
      <c r="B121" s="60" t="s">
        <v>9</v>
      </c>
      <c r="C121" s="110">
        <v>52.791670000000003</v>
      </c>
      <c r="D121" s="111">
        <f t="shared" si="43"/>
        <v>3.0999999999999943</v>
      </c>
      <c r="E121" s="105">
        <v>52.695726467563702</v>
      </c>
      <c r="F121" s="105">
        <f t="shared" si="28"/>
        <v>1.1000000000000014</v>
      </c>
      <c r="G121" s="112">
        <f t="shared" si="44"/>
        <v>2.6000000000000014</v>
      </c>
      <c r="H121" s="108">
        <v>52.109619158995102</v>
      </c>
      <c r="I121" s="113">
        <f t="shared" si="29"/>
        <v>0.30000000000000426</v>
      </c>
      <c r="J121" s="110">
        <v>53.266129999999997</v>
      </c>
      <c r="K121" s="111">
        <f t="shared" si="45"/>
        <v>2.0999999999999943</v>
      </c>
      <c r="L121" s="105">
        <v>52.9820377632063</v>
      </c>
      <c r="M121" s="105">
        <f t="shared" si="30"/>
        <v>-0.39999999999999858</v>
      </c>
      <c r="N121" s="112">
        <f t="shared" si="46"/>
        <v>1.6000000000000014</v>
      </c>
      <c r="O121" s="15">
        <v>53.197091975247801</v>
      </c>
      <c r="P121" s="114">
        <f t="shared" si="31"/>
        <v>0.10000000000000142</v>
      </c>
      <c r="Q121" s="110">
        <v>56.041670000000003</v>
      </c>
      <c r="R121" s="111">
        <f t="shared" si="47"/>
        <v>4.7000000000000028</v>
      </c>
      <c r="S121" s="105">
        <v>55.225429013160003</v>
      </c>
      <c r="T121" s="105">
        <f t="shared" si="32"/>
        <v>1.5</v>
      </c>
      <c r="U121" s="112">
        <f t="shared" si="48"/>
        <v>3.6000000000000014</v>
      </c>
      <c r="V121" s="15">
        <v>54.744797748314397</v>
      </c>
      <c r="W121" s="114">
        <f t="shared" si="33"/>
        <v>0.40000000000000568</v>
      </c>
      <c r="X121" s="110">
        <v>55.208329999999997</v>
      </c>
      <c r="Y121" s="111">
        <f t="shared" si="49"/>
        <v>3.3000000000000043</v>
      </c>
      <c r="Z121" s="105">
        <v>55.270575133719099</v>
      </c>
      <c r="AA121" s="105">
        <f t="shared" si="34"/>
        <v>0.19999999999999574</v>
      </c>
      <c r="AB121" s="112">
        <f t="shared" si="50"/>
        <v>2.3999999999999986</v>
      </c>
      <c r="AC121" s="15">
        <v>55.171359828049901</v>
      </c>
      <c r="AD121" s="114">
        <f t="shared" si="35"/>
        <v>0.5</v>
      </c>
      <c r="AE121" s="110">
        <v>50.833329999999997</v>
      </c>
      <c r="AF121" s="111">
        <f t="shared" si="36"/>
        <v>0.19999999999999574</v>
      </c>
      <c r="AG121" s="105">
        <v>51.0783500982172</v>
      </c>
      <c r="AH121" s="105">
        <f t="shared" si="37"/>
        <v>0.60000000000000142</v>
      </c>
      <c r="AI121" s="112">
        <f t="shared" si="51"/>
        <v>2.8999999999999986</v>
      </c>
      <c r="AJ121" s="15">
        <v>50.564697345898601</v>
      </c>
      <c r="AK121" s="114">
        <f t="shared" si="38"/>
        <v>0.20000000000000284</v>
      </c>
      <c r="AL121" s="110">
        <v>50.416670000000003</v>
      </c>
      <c r="AM121" s="111">
        <f t="shared" si="52"/>
        <v>1.5</v>
      </c>
      <c r="AN121" s="105">
        <v>49.565764128397703</v>
      </c>
      <c r="AO121" s="105">
        <f t="shared" si="39"/>
        <v>4.3000000000000043</v>
      </c>
      <c r="AP121" s="112">
        <f t="shared" si="53"/>
        <v>1.3000000000000043</v>
      </c>
      <c r="AQ121" s="15">
        <v>48.670993668561401</v>
      </c>
      <c r="AR121" s="114">
        <f t="shared" si="40"/>
        <v>0</v>
      </c>
      <c r="AS121" s="110">
        <v>51.458329999999997</v>
      </c>
      <c r="AT121" s="111">
        <f t="shared" si="54"/>
        <v>2.7999999999999972</v>
      </c>
      <c r="AU121" s="105">
        <v>51.457999999999998</v>
      </c>
      <c r="AV121" s="105">
        <f t="shared" si="41"/>
        <v>-2.7999999999999972</v>
      </c>
      <c r="AW121" s="112">
        <f t="shared" si="55"/>
        <v>2.7999999999999972</v>
      </c>
      <c r="AX121" s="15">
        <v>52.449196951276797</v>
      </c>
      <c r="AY121" s="114">
        <f t="shared" si="42"/>
        <v>-0.39999999999999858</v>
      </c>
    </row>
    <row r="122" spans="1:51">
      <c r="A122" s="41"/>
      <c r="B122" s="60" t="s">
        <v>10</v>
      </c>
      <c r="C122" s="110">
        <v>54.416670000000003</v>
      </c>
      <c r="D122" s="111">
        <f t="shared" si="43"/>
        <v>5.6999999999999957</v>
      </c>
      <c r="E122" s="105">
        <v>53.988663428748602</v>
      </c>
      <c r="F122" s="105">
        <f t="shared" si="28"/>
        <v>1.2999999999999972</v>
      </c>
      <c r="G122" s="112">
        <f t="shared" si="44"/>
        <v>5.6000000000000014</v>
      </c>
      <c r="H122" s="108">
        <v>52.222331495962401</v>
      </c>
      <c r="I122" s="113">
        <f t="shared" si="29"/>
        <v>0.10000000000000142</v>
      </c>
      <c r="J122" s="110">
        <v>55.764049999999997</v>
      </c>
      <c r="K122" s="111">
        <f t="shared" si="45"/>
        <v>4.7999999999999972</v>
      </c>
      <c r="L122" s="105">
        <v>54.746984591642999</v>
      </c>
      <c r="M122" s="105">
        <f t="shared" si="30"/>
        <v>1.7000000000000028</v>
      </c>
      <c r="N122" s="112">
        <f t="shared" si="46"/>
        <v>4.6000000000000014</v>
      </c>
      <c r="O122" s="15">
        <v>53.158625001893199</v>
      </c>
      <c r="P122" s="114">
        <f t="shared" si="31"/>
        <v>0</v>
      </c>
      <c r="Q122" s="110">
        <v>57.708329999999997</v>
      </c>
      <c r="R122" s="111">
        <f t="shared" si="47"/>
        <v>8.8000000000000043</v>
      </c>
      <c r="S122" s="105">
        <v>56.938199053163103</v>
      </c>
      <c r="T122" s="105">
        <f t="shared" si="32"/>
        <v>1.6999999999999957</v>
      </c>
      <c r="U122" s="112">
        <f t="shared" si="48"/>
        <v>8.2999999999999972</v>
      </c>
      <c r="V122" s="15">
        <v>54.848183431672197</v>
      </c>
      <c r="W122" s="114">
        <f t="shared" si="33"/>
        <v>9.9999999999994316E-2</v>
      </c>
      <c r="X122" s="110">
        <v>56.875</v>
      </c>
      <c r="Y122" s="111">
        <f t="shared" si="49"/>
        <v>7.2999999999999972</v>
      </c>
      <c r="Z122" s="105">
        <v>57.239516085454603</v>
      </c>
      <c r="AA122" s="105">
        <f t="shared" si="34"/>
        <v>1.9000000000000057</v>
      </c>
      <c r="AB122" s="112">
        <f t="shared" si="50"/>
        <v>7.5</v>
      </c>
      <c r="AC122" s="15">
        <v>55.199726165663499</v>
      </c>
      <c r="AD122" s="114">
        <f t="shared" si="35"/>
        <v>0</v>
      </c>
      <c r="AE122" s="110">
        <v>52.083329999999997</v>
      </c>
      <c r="AF122" s="111">
        <f t="shared" si="36"/>
        <v>1.3000000000000043</v>
      </c>
      <c r="AG122" s="105">
        <v>51.589344338721702</v>
      </c>
      <c r="AH122" s="105">
        <f t="shared" si="37"/>
        <v>0.5</v>
      </c>
      <c r="AI122" s="112">
        <f t="shared" si="51"/>
        <v>4.5</v>
      </c>
      <c r="AJ122" s="15">
        <v>50.528960998390502</v>
      </c>
      <c r="AK122" s="114">
        <f t="shared" si="38"/>
        <v>-0.10000000000000142</v>
      </c>
      <c r="AL122" s="110">
        <v>52.291670000000003</v>
      </c>
      <c r="AM122" s="111">
        <f t="shared" si="52"/>
        <v>4</v>
      </c>
      <c r="AN122" s="105">
        <v>52.627435350226101</v>
      </c>
      <c r="AO122" s="105">
        <f t="shared" si="39"/>
        <v>3</v>
      </c>
      <c r="AP122" s="112">
        <f t="shared" si="53"/>
        <v>4</v>
      </c>
      <c r="AQ122" s="15">
        <v>48.731861522665803</v>
      </c>
      <c r="AR122" s="114">
        <f t="shared" si="40"/>
        <v>0</v>
      </c>
      <c r="AS122" s="110">
        <v>53.125</v>
      </c>
      <c r="AT122" s="111">
        <f t="shared" si="54"/>
        <v>4</v>
      </c>
      <c r="AU122" s="105">
        <v>53.125</v>
      </c>
      <c r="AV122" s="105">
        <f t="shared" si="41"/>
        <v>1.6000000000000014</v>
      </c>
      <c r="AW122" s="112">
        <f t="shared" si="55"/>
        <v>4</v>
      </c>
      <c r="AX122" s="15">
        <v>52.120978365951203</v>
      </c>
      <c r="AY122" s="114">
        <f t="shared" si="42"/>
        <v>-0.29999999999999716</v>
      </c>
    </row>
    <row r="123" spans="1:51">
      <c r="A123" s="41"/>
      <c r="B123" s="60" t="s">
        <v>11</v>
      </c>
      <c r="C123" s="110">
        <v>53.515500000000003</v>
      </c>
      <c r="D123" s="111">
        <f t="shared" si="43"/>
        <v>2.3999999999999986</v>
      </c>
      <c r="E123" s="105">
        <v>52.226609341841701</v>
      </c>
      <c r="F123" s="105">
        <f t="shared" si="28"/>
        <v>-1.7999999999999972</v>
      </c>
      <c r="G123" s="112">
        <f t="shared" si="44"/>
        <v>2.4000000000000057</v>
      </c>
      <c r="H123" s="108">
        <v>52.059343138615397</v>
      </c>
      <c r="I123" s="113">
        <f t="shared" si="29"/>
        <v>-0.10000000000000142</v>
      </c>
      <c r="J123" s="110">
        <v>55.558340000000001</v>
      </c>
      <c r="K123" s="111">
        <f t="shared" si="45"/>
        <v>3.8999999999999986</v>
      </c>
      <c r="L123" s="105">
        <v>53.382198741665199</v>
      </c>
      <c r="M123" s="105">
        <f t="shared" si="30"/>
        <v>-1.3000000000000043</v>
      </c>
      <c r="N123" s="112">
        <f t="shared" si="46"/>
        <v>0.19999999999999574</v>
      </c>
      <c r="O123" s="15">
        <v>53.015301132274701</v>
      </c>
      <c r="P123" s="114">
        <f t="shared" si="31"/>
        <v>-0.20000000000000284</v>
      </c>
      <c r="Q123" s="110">
        <v>58.677689999999998</v>
      </c>
      <c r="R123" s="111">
        <f t="shared" si="47"/>
        <v>4.4000000000000057</v>
      </c>
      <c r="S123" s="105">
        <v>55.427178775265801</v>
      </c>
      <c r="T123" s="105">
        <f t="shared" si="32"/>
        <v>-1.5</v>
      </c>
      <c r="U123" s="112">
        <f t="shared" si="48"/>
        <v>4.3999999999999986</v>
      </c>
      <c r="V123" s="15">
        <v>54.479930427391899</v>
      </c>
      <c r="W123" s="114">
        <f t="shared" si="33"/>
        <v>-0.29999999999999716</v>
      </c>
      <c r="X123" s="110">
        <v>57.644629999999999</v>
      </c>
      <c r="Y123" s="111">
        <f t="shared" si="49"/>
        <v>2.7000000000000028</v>
      </c>
      <c r="Z123" s="105">
        <v>55.461688929870398</v>
      </c>
      <c r="AA123" s="105">
        <f t="shared" si="34"/>
        <v>-1.7000000000000028</v>
      </c>
      <c r="AB123" s="112">
        <f t="shared" si="50"/>
        <v>3</v>
      </c>
      <c r="AC123" s="15">
        <v>54.662928726117002</v>
      </c>
      <c r="AD123" s="114">
        <f t="shared" si="35"/>
        <v>-0.5</v>
      </c>
      <c r="AE123" s="110">
        <v>52.066119999999998</v>
      </c>
      <c r="AF123" s="111">
        <f t="shared" si="36"/>
        <v>0</v>
      </c>
      <c r="AG123" s="105">
        <v>51.1601096103172</v>
      </c>
      <c r="AH123" s="105">
        <f t="shared" si="37"/>
        <v>-0.39999999999999858</v>
      </c>
      <c r="AI123" s="112">
        <f t="shared" si="51"/>
        <v>4.8000000000000043</v>
      </c>
      <c r="AJ123" s="15">
        <v>50.385962622244797</v>
      </c>
      <c r="AK123" s="114">
        <f t="shared" si="38"/>
        <v>-0.10000000000000142</v>
      </c>
      <c r="AL123" s="110">
        <v>47.314050000000002</v>
      </c>
      <c r="AM123" s="111">
        <f t="shared" si="52"/>
        <v>-2.3000000000000043</v>
      </c>
      <c r="AN123" s="105">
        <v>47.473160430693497</v>
      </c>
      <c r="AO123" s="105">
        <f t="shared" si="39"/>
        <v>-5.1000000000000014</v>
      </c>
      <c r="AP123" s="112">
        <f t="shared" si="53"/>
        <v>-2.2000000000000028</v>
      </c>
      <c r="AQ123" s="15">
        <v>48.8288528548985</v>
      </c>
      <c r="AR123" s="114">
        <f t="shared" si="40"/>
        <v>9.9999999999994316E-2</v>
      </c>
      <c r="AS123" s="110">
        <v>51.875</v>
      </c>
      <c r="AT123" s="111">
        <f t="shared" si="54"/>
        <v>2.8999999999999986</v>
      </c>
      <c r="AU123" s="105">
        <v>51.875</v>
      </c>
      <c r="AV123" s="105">
        <f t="shared" si="41"/>
        <v>-1.2000000000000028</v>
      </c>
      <c r="AW123" s="112">
        <f t="shared" si="55"/>
        <v>2.8999999999999986</v>
      </c>
      <c r="AX123" s="15">
        <v>51.853560722572801</v>
      </c>
      <c r="AY123" s="114">
        <f t="shared" si="42"/>
        <v>-0.20000000000000284</v>
      </c>
    </row>
    <row r="124" spans="1:51">
      <c r="A124" s="41"/>
      <c r="B124" s="60" t="s">
        <v>12</v>
      </c>
      <c r="C124" s="110">
        <v>49.329270000000001</v>
      </c>
      <c r="D124" s="111">
        <f t="shared" si="43"/>
        <v>-0.20000000000000284</v>
      </c>
      <c r="E124" s="105">
        <v>50.676099332285702</v>
      </c>
      <c r="F124" s="105">
        <f t="shared" si="28"/>
        <v>-1.5</v>
      </c>
      <c r="G124" s="112">
        <f t="shared" si="44"/>
        <v>-0.39999999999999858</v>
      </c>
      <c r="H124" s="108">
        <v>51.716479958282903</v>
      </c>
      <c r="I124" s="113">
        <f t="shared" si="29"/>
        <v>-0.39999999999999858</v>
      </c>
      <c r="J124" s="110">
        <v>48.67747</v>
      </c>
      <c r="K124" s="111">
        <f t="shared" si="45"/>
        <v>-0.39999999999999858</v>
      </c>
      <c r="L124" s="105">
        <v>51.375713005963298</v>
      </c>
      <c r="M124" s="105">
        <f t="shared" si="30"/>
        <v>-2</v>
      </c>
      <c r="N124" s="112">
        <f t="shared" si="46"/>
        <v>-0.39999999999999858</v>
      </c>
      <c r="O124" s="15">
        <v>52.942066960339702</v>
      </c>
      <c r="P124" s="114">
        <f t="shared" si="31"/>
        <v>-0.10000000000000142</v>
      </c>
      <c r="Q124" s="110">
        <v>50</v>
      </c>
      <c r="R124" s="111">
        <f t="shared" si="47"/>
        <v>0.20000000000000284</v>
      </c>
      <c r="S124" s="105">
        <v>51.942492044691498</v>
      </c>
      <c r="T124" s="105">
        <f t="shared" si="32"/>
        <v>-3.5</v>
      </c>
      <c r="U124" s="112">
        <f t="shared" si="48"/>
        <v>-0.89999999999999858</v>
      </c>
      <c r="V124" s="15">
        <v>53.906374243035401</v>
      </c>
      <c r="W124" s="114">
        <f t="shared" si="33"/>
        <v>-0.60000000000000142</v>
      </c>
      <c r="X124" s="110">
        <v>49.085369999999998</v>
      </c>
      <c r="Y124" s="111">
        <f t="shared" si="49"/>
        <v>-0.69999999999999574</v>
      </c>
      <c r="Z124" s="105">
        <v>51.462839686640102</v>
      </c>
      <c r="AA124" s="105">
        <f t="shared" si="34"/>
        <v>-4</v>
      </c>
      <c r="AB124" s="112">
        <f t="shared" si="50"/>
        <v>-2.2999999999999972</v>
      </c>
      <c r="AC124" s="15">
        <v>53.7882373369101</v>
      </c>
      <c r="AD124" s="114">
        <f t="shared" si="35"/>
        <v>-0.90000000000000568</v>
      </c>
      <c r="AE124" s="110">
        <v>47.256100000000004</v>
      </c>
      <c r="AF124" s="111">
        <f t="shared" si="36"/>
        <v>-4.8000000000000043</v>
      </c>
      <c r="AG124" s="105">
        <v>48.296085441276702</v>
      </c>
      <c r="AH124" s="105">
        <f t="shared" si="37"/>
        <v>-2.9000000000000057</v>
      </c>
      <c r="AI124" s="112">
        <f t="shared" si="51"/>
        <v>-1.4000000000000057</v>
      </c>
      <c r="AJ124" s="15">
        <v>50.254157525351303</v>
      </c>
      <c r="AK124" s="114">
        <f t="shared" si="38"/>
        <v>-0.10000000000000142</v>
      </c>
      <c r="AL124" s="110">
        <v>50.914630000000002</v>
      </c>
      <c r="AM124" s="111">
        <f t="shared" si="52"/>
        <v>0.19999999999999574</v>
      </c>
      <c r="AN124" s="105">
        <v>49.454934561819698</v>
      </c>
      <c r="AO124" s="105">
        <f t="shared" si="39"/>
        <v>2</v>
      </c>
      <c r="AP124" s="112">
        <f t="shared" si="53"/>
        <v>0.60000000000000142</v>
      </c>
      <c r="AQ124" s="15">
        <v>48.936637571347099</v>
      </c>
      <c r="AR124" s="114">
        <f t="shared" si="40"/>
        <v>0.10000000000000142</v>
      </c>
      <c r="AS124" s="110">
        <v>49.390239999999999</v>
      </c>
      <c r="AT124" s="111">
        <f t="shared" si="54"/>
        <v>0.89999999999999858</v>
      </c>
      <c r="AU124" s="105">
        <v>49.39</v>
      </c>
      <c r="AV124" s="105">
        <f t="shared" si="41"/>
        <v>-2.5</v>
      </c>
      <c r="AW124" s="112">
        <f t="shared" si="55"/>
        <v>1.6000000000000014</v>
      </c>
      <c r="AX124" s="15">
        <v>51.683218494795597</v>
      </c>
      <c r="AY124" s="114">
        <f t="shared" si="42"/>
        <v>-0.19999999999999574</v>
      </c>
    </row>
    <row r="125" spans="1:51">
      <c r="A125" s="42">
        <v>2015</v>
      </c>
      <c r="B125" s="60" t="s">
        <v>4</v>
      </c>
      <c r="C125" s="110">
        <v>50.51887</v>
      </c>
      <c r="D125" s="111">
        <f t="shared" si="43"/>
        <v>0.79999999999999716</v>
      </c>
      <c r="E125" s="105">
        <v>51.152687650543498</v>
      </c>
      <c r="F125" s="105">
        <f t="shared" si="28"/>
        <v>0.5</v>
      </c>
      <c r="G125" s="112">
        <f t="shared" si="44"/>
        <v>0.90000000000000568</v>
      </c>
      <c r="H125" s="108">
        <v>51.362648403060099</v>
      </c>
      <c r="I125" s="113">
        <f t="shared" si="29"/>
        <v>-0.30000000000000426</v>
      </c>
      <c r="J125" s="110">
        <v>51.986040000000003</v>
      </c>
      <c r="K125" s="111">
        <f t="shared" si="45"/>
        <v>1.8999999999999986</v>
      </c>
      <c r="L125" s="105">
        <v>52.453804858335999</v>
      </c>
      <c r="M125" s="105">
        <f t="shared" si="30"/>
        <v>1.1000000000000014</v>
      </c>
      <c r="N125" s="112">
        <f t="shared" si="46"/>
        <v>1.8999999999999986</v>
      </c>
      <c r="O125" s="15">
        <v>53.037165590206698</v>
      </c>
      <c r="P125" s="114">
        <f t="shared" si="31"/>
        <v>0.10000000000000142</v>
      </c>
      <c r="Q125" s="110">
        <v>51.179250000000003</v>
      </c>
      <c r="R125" s="111">
        <f t="shared" si="47"/>
        <v>1.8000000000000043</v>
      </c>
      <c r="S125" s="105">
        <v>53.217700737259399</v>
      </c>
      <c r="T125" s="105">
        <f t="shared" si="32"/>
        <v>1.3000000000000043</v>
      </c>
      <c r="U125" s="112">
        <f t="shared" si="48"/>
        <v>2.3000000000000043</v>
      </c>
      <c r="V125" s="15">
        <v>53.367599557638002</v>
      </c>
      <c r="W125" s="114">
        <f t="shared" si="33"/>
        <v>-0.5</v>
      </c>
      <c r="X125" s="110">
        <v>55.188679999999998</v>
      </c>
      <c r="Y125" s="111">
        <f t="shared" si="49"/>
        <v>3.3000000000000043</v>
      </c>
      <c r="Z125" s="105">
        <v>54.086832917215098</v>
      </c>
      <c r="AA125" s="105">
        <f t="shared" si="34"/>
        <v>2.6000000000000014</v>
      </c>
      <c r="AB125" s="112">
        <f t="shared" si="50"/>
        <v>3.1000000000000014</v>
      </c>
      <c r="AC125" s="15">
        <v>52.920324484271397</v>
      </c>
      <c r="AD125" s="114">
        <f t="shared" si="35"/>
        <v>-0.89999999999999858</v>
      </c>
      <c r="AE125" s="110">
        <v>48.349060000000001</v>
      </c>
      <c r="AF125" s="111">
        <f t="shared" si="36"/>
        <v>1</v>
      </c>
      <c r="AG125" s="105">
        <v>49.1965413437173</v>
      </c>
      <c r="AH125" s="105">
        <f t="shared" si="37"/>
        <v>0.90000000000000568</v>
      </c>
      <c r="AI125" s="112">
        <f t="shared" si="51"/>
        <v>-0.59999999999999432</v>
      </c>
      <c r="AJ125" s="15">
        <v>50.2105928183312</v>
      </c>
      <c r="AK125" s="114">
        <f t="shared" si="38"/>
        <v>-9.9999999999994316E-2</v>
      </c>
      <c r="AL125" s="110">
        <v>47.877360000000003</v>
      </c>
      <c r="AM125" s="111">
        <f t="shared" si="52"/>
        <v>-0.20000000000000284</v>
      </c>
      <c r="AN125" s="105">
        <v>47.972990390235502</v>
      </c>
      <c r="AO125" s="105">
        <f t="shared" si="39"/>
        <v>-1.5</v>
      </c>
      <c r="AP125" s="112">
        <f t="shared" si="53"/>
        <v>-0.5</v>
      </c>
      <c r="AQ125" s="15">
        <v>49.0351429422482</v>
      </c>
      <c r="AR125" s="114">
        <f t="shared" si="40"/>
        <v>0.10000000000000142</v>
      </c>
      <c r="AS125" s="110">
        <v>50</v>
      </c>
      <c r="AT125" s="111">
        <f t="shared" si="54"/>
        <v>-0.39999999999999858</v>
      </c>
      <c r="AU125" s="105">
        <v>50</v>
      </c>
      <c r="AV125" s="105">
        <f t="shared" si="41"/>
        <v>0.60000000000000142</v>
      </c>
      <c r="AW125" s="112">
        <f t="shared" si="55"/>
        <v>-0.39999999999999858</v>
      </c>
      <c r="AX125" s="15">
        <v>51.642559420619499</v>
      </c>
      <c r="AY125" s="114">
        <f t="shared" si="42"/>
        <v>-0.10000000000000142</v>
      </c>
    </row>
    <row r="126" spans="1:51">
      <c r="A126" s="41"/>
      <c r="B126" s="60" t="s">
        <v>5</v>
      </c>
      <c r="C126" s="110">
        <v>49.952829999999999</v>
      </c>
      <c r="D126" s="111">
        <f t="shared" si="43"/>
        <v>-0.39999999999999858</v>
      </c>
      <c r="E126" s="105">
        <v>50.5483105335895</v>
      </c>
      <c r="F126" s="105">
        <f t="shared" si="28"/>
        <v>-0.70000000000000284</v>
      </c>
      <c r="G126" s="112">
        <f t="shared" si="44"/>
        <v>-0.29999999999999716</v>
      </c>
      <c r="H126" s="108">
        <v>51.268749099163202</v>
      </c>
      <c r="I126" s="113">
        <f t="shared" si="29"/>
        <v>-0.10000000000000142</v>
      </c>
      <c r="J126" s="110">
        <v>52.235770000000002</v>
      </c>
      <c r="K126" s="111">
        <f t="shared" si="45"/>
        <v>2.3000000000000043</v>
      </c>
      <c r="L126" s="105">
        <v>53.293184529386103</v>
      </c>
      <c r="M126" s="105">
        <f t="shared" si="30"/>
        <v>0.79999999999999716</v>
      </c>
      <c r="N126" s="112">
        <f t="shared" si="46"/>
        <v>2.5999999999999943</v>
      </c>
      <c r="O126" s="15">
        <v>53.420004704662801</v>
      </c>
      <c r="P126" s="114">
        <f t="shared" si="31"/>
        <v>0.39999999999999858</v>
      </c>
      <c r="Q126" s="110">
        <v>49.528300000000002</v>
      </c>
      <c r="R126" s="111">
        <f t="shared" si="47"/>
        <v>-0.10000000000000142</v>
      </c>
      <c r="S126" s="105">
        <v>52.648731637742202</v>
      </c>
      <c r="T126" s="105">
        <f t="shared" si="32"/>
        <v>-0.60000000000000142</v>
      </c>
      <c r="U126" s="112">
        <f t="shared" si="48"/>
        <v>1.1000000000000014</v>
      </c>
      <c r="V126" s="15">
        <v>53.239881481893498</v>
      </c>
      <c r="W126" s="114">
        <f t="shared" si="33"/>
        <v>-0.19999999999999574</v>
      </c>
      <c r="X126" s="110">
        <v>50.943399999999997</v>
      </c>
      <c r="Y126" s="111">
        <f t="shared" si="49"/>
        <v>-0.10000000000000142</v>
      </c>
      <c r="Z126" s="105">
        <v>51.921849442480799</v>
      </c>
      <c r="AA126" s="105">
        <f t="shared" si="34"/>
        <v>-2.2000000000000028</v>
      </c>
      <c r="AB126" s="112">
        <f t="shared" si="50"/>
        <v>0.19999999999999574</v>
      </c>
      <c r="AC126" s="15">
        <v>52.618635476972997</v>
      </c>
      <c r="AD126" s="114">
        <f t="shared" si="35"/>
        <v>-0.29999999999999716</v>
      </c>
      <c r="AE126" s="110">
        <v>48.584910000000001</v>
      </c>
      <c r="AF126" s="111">
        <f t="shared" si="36"/>
        <v>0.30000000000000426</v>
      </c>
      <c r="AG126" s="105">
        <v>49.490780896926601</v>
      </c>
      <c r="AH126" s="105">
        <f t="shared" si="37"/>
        <v>0.29999999999999716</v>
      </c>
      <c r="AI126" s="112">
        <f t="shared" si="51"/>
        <v>-0.20000000000000284</v>
      </c>
      <c r="AJ126" s="15">
        <v>50.394753620489197</v>
      </c>
      <c r="AK126" s="114">
        <f t="shared" si="38"/>
        <v>0.19999999999999574</v>
      </c>
      <c r="AL126" s="110">
        <v>49.292450000000002</v>
      </c>
      <c r="AM126" s="111">
        <f t="shared" si="52"/>
        <v>-0.5</v>
      </c>
      <c r="AN126" s="105">
        <v>48.692120360124903</v>
      </c>
      <c r="AO126" s="105">
        <f t="shared" si="39"/>
        <v>0.70000000000000284</v>
      </c>
      <c r="AP126" s="112">
        <f t="shared" si="53"/>
        <v>-0.79999999999999716</v>
      </c>
      <c r="AQ126" s="15">
        <v>49.102957522540201</v>
      </c>
      <c r="AR126" s="114">
        <f t="shared" si="40"/>
        <v>0.10000000000000142</v>
      </c>
      <c r="AS126" s="110">
        <v>51.415089999999999</v>
      </c>
      <c r="AT126" s="111">
        <f t="shared" si="54"/>
        <v>-1</v>
      </c>
      <c r="AU126" s="105">
        <v>51.414999999999999</v>
      </c>
      <c r="AV126" s="105">
        <f t="shared" si="41"/>
        <v>1.3999999999999986</v>
      </c>
      <c r="AW126" s="112">
        <f t="shared" si="55"/>
        <v>-1</v>
      </c>
      <c r="AX126" s="15">
        <v>51.721541791372999</v>
      </c>
      <c r="AY126" s="114">
        <f t="shared" si="42"/>
        <v>0.10000000000000142</v>
      </c>
    </row>
    <row r="127" spans="1:51">
      <c r="A127" s="41"/>
      <c r="B127" s="60" t="s">
        <v>6</v>
      </c>
      <c r="C127" s="110">
        <v>53.01887</v>
      </c>
      <c r="D127" s="111">
        <f t="shared" si="43"/>
        <v>-1.2000000000000028</v>
      </c>
      <c r="E127" s="105">
        <v>52.035454789243502</v>
      </c>
      <c r="F127" s="105">
        <f t="shared" si="28"/>
        <v>1.5</v>
      </c>
      <c r="G127" s="112">
        <f t="shared" si="44"/>
        <v>-1.2999999999999972</v>
      </c>
      <c r="H127" s="108">
        <v>51.557285773964303</v>
      </c>
      <c r="I127" s="113">
        <f t="shared" si="29"/>
        <v>0.30000000000000426</v>
      </c>
      <c r="J127" s="110">
        <v>55.054200000000002</v>
      </c>
      <c r="K127" s="111">
        <f t="shared" si="45"/>
        <v>1.3999999999999986</v>
      </c>
      <c r="L127" s="105">
        <v>54.136160196221702</v>
      </c>
      <c r="M127" s="105">
        <f t="shared" si="30"/>
        <v>0.80000000000000426</v>
      </c>
      <c r="N127" s="112">
        <f t="shared" si="46"/>
        <v>1.8000000000000043</v>
      </c>
      <c r="O127" s="15">
        <v>53.930263789486901</v>
      </c>
      <c r="P127" s="114">
        <f t="shared" si="31"/>
        <v>0.5</v>
      </c>
      <c r="Q127" s="110">
        <v>55.424529999999997</v>
      </c>
      <c r="R127" s="111">
        <f t="shared" si="47"/>
        <v>-2.1000000000000014</v>
      </c>
      <c r="S127" s="105">
        <v>52.973351275048302</v>
      </c>
      <c r="T127" s="105">
        <f t="shared" si="32"/>
        <v>0.39999999999999858</v>
      </c>
      <c r="U127" s="112">
        <f t="shared" si="48"/>
        <v>-2.2999999999999972</v>
      </c>
      <c r="V127" s="15">
        <v>53.650383947989397</v>
      </c>
      <c r="W127" s="114">
        <f t="shared" si="33"/>
        <v>0.5</v>
      </c>
      <c r="X127" s="110">
        <v>54.48113</v>
      </c>
      <c r="Y127" s="111">
        <f t="shared" si="49"/>
        <v>-3.7999999999999972</v>
      </c>
      <c r="Z127" s="105">
        <v>51.976507683075397</v>
      </c>
      <c r="AA127" s="105">
        <f t="shared" si="34"/>
        <v>0.10000000000000142</v>
      </c>
      <c r="AB127" s="112">
        <f t="shared" si="50"/>
        <v>-3.3999999999999986</v>
      </c>
      <c r="AC127" s="15">
        <v>53.093330543948198</v>
      </c>
      <c r="AD127" s="114">
        <f t="shared" si="35"/>
        <v>0.5</v>
      </c>
      <c r="AE127" s="110">
        <v>52.358490000000003</v>
      </c>
      <c r="AF127" s="111">
        <f t="shared" si="36"/>
        <v>3.7999999999999972</v>
      </c>
      <c r="AG127" s="105">
        <v>52.238762334558302</v>
      </c>
      <c r="AH127" s="105">
        <f t="shared" si="37"/>
        <v>2.7000000000000028</v>
      </c>
      <c r="AI127" s="112">
        <f t="shared" si="51"/>
        <v>-1.1999999999999957</v>
      </c>
      <c r="AJ127" s="15">
        <v>50.751066725738099</v>
      </c>
      <c r="AK127" s="114">
        <f t="shared" si="38"/>
        <v>0.39999999999999858</v>
      </c>
      <c r="AL127" s="110">
        <v>49.292450000000002</v>
      </c>
      <c r="AM127" s="111">
        <f t="shared" si="52"/>
        <v>0.89999999999999858</v>
      </c>
      <c r="AN127" s="105">
        <v>49.729734699828697</v>
      </c>
      <c r="AO127" s="105">
        <f t="shared" si="39"/>
        <v>1</v>
      </c>
      <c r="AP127" s="112">
        <f t="shared" si="53"/>
        <v>0.80000000000000426</v>
      </c>
      <c r="AQ127" s="15">
        <v>49.1270164150922</v>
      </c>
      <c r="AR127" s="114">
        <f t="shared" si="40"/>
        <v>0</v>
      </c>
      <c r="AS127" s="110">
        <v>53.537739999999999</v>
      </c>
      <c r="AT127" s="111">
        <f t="shared" si="54"/>
        <v>0.10000000000000142</v>
      </c>
      <c r="AU127" s="105">
        <v>53.537999999999997</v>
      </c>
      <c r="AV127" s="105">
        <f t="shared" si="41"/>
        <v>2.1000000000000014</v>
      </c>
      <c r="AW127" s="112">
        <f t="shared" si="55"/>
        <v>0.10000000000000142</v>
      </c>
      <c r="AX127" s="15">
        <v>51.884133750768697</v>
      </c>
      <c r="AY127" s="114">
        <f t="shared" si="42"/>
        <v>0.19999999999999574</v>
      </c>
    </row>
    <row r="128" spans="1:51">
      <c r="A128" s="41"/>
      <c r="B128" s="60" t="s">
        <v>7</v>
      </c>
      <c r="C128" s="110">
        <v>52.121209999999998</v>
      </c>
      <c r="D128" s="111">
        <f t="shared" si="43"/>
        <v>0.20000000000000284</v>
      </c>
      <c r="E128" s="105">
        <v>51.881165835501001</v>
      </c>
      <c r="F128" s="105">
        <f t="shared" si="28"/>
        <v>-0.10000000000000142</v>
      </c>
      <c r="G128" s="112">
        <f t="shared" si="44"/>
        <v>0.39999999999999858</v>
      </c>
      <c r="H128" s="108">
        <v>52.045150825826603</v>
      </c>
      <c r="I128" s="113">
        <f t="shared" si="29"/>
        <v>0.39999999999999858</v>
      </c>
      <c r="J128" s="110">
        <v>55.5687</v>
      </c>
      <c r="K128" s="111">
        <f t="shared" si="45"/>
        <v>4.1000000000000014</v>
      </c>
      <c r="L128" s="105">
        <v>55.1975601388962</v>
      </c>
      <c r="M128" s="105">
        <f t="shared" si="30"/>
        <v>1.1000000000000014</v>
      </c>
      <c r="N128" s="112">
        <f t="shared" si="46"/>
        <v>3.9000000000000057</v>
      </c>
      <c r="O128" s="15">
        <v>54.304113987959198</v>
      </c>
      <c r="P128" s="114">
        <f t="shared" si="31"/>
        <v>0.39999999999999858</v>
      </c>
      <c r="Q128" s="110">
        <v>56.060609999999997</v>
      </c>
      <c r="R128" s="111">
        <f t="shared" si="47"/>
        <v>3.6000000000000014</v>
      </c>
      <c r="S128" s="105">
        <v>55.217508712273201</v>
      </c>
      <c r="T128" s="105">
        <f t="shared" si="32"/>
        <v>2.2000000000000028</v>
      </c>
      <c r="U128" s="112">
        <f t="shared" si="48"/>
        <v>3.7000000000000028</v>
      </c>
      <c r="V128" s="15">
        <v>54.365519409871602</v>
      </c>
      <c r="W128" s="114">
        <f t="shared" si="33"/>
        <v>0.69999999999999574</v>
      </c>
      <c r="X128" s="110">
        <v>54.797980000000003</v>
      </c>
      <c r="Y128" s="111">
        <f t="shared" si="49"/>
        <v>1.8999999999999986</v>
      </c>
      <c r="Z128" s="105">
        <v>53.129176008575797</v>
      </c>
      <c r="AA128" s="105">
        <f t="shared" si="34"/>
        <v>1.1000000000000014</v>
      </c>
      <c r="AB128" s="112">
        <f t="shared" si="50"/>
        <v>1.6000000000000014</v>
      </c>
      <c r="AC128" s="15">
        <v>54.120022797753798</v>
      </c>
      <c r="AD128" s="114">
        <f t="shared" si="35"/>
        <v>1</v>
      </c>
      <c r="AE128" s="110">
        <v>54.040399999999998</v>
      </c>
      <c r="AF128" s="111">
        <f t="shared" si="36"/>
        <v>1.6000000000000014</v>
      </c>
      <c r="AG128" s="105">
        <v>52.622576951305398</v>
      </c>
      <c r="AH128" s="105">
        <f t="shared" si="37"/>
        <v>0.39999999999999858</v>
      </c>
      <c r="AI128" s="112">
        <f t="shared" si="51"/>
        <v>2.6000000000000014</v>
      </c>
      <c r="AJ128" s="15">
        <v>51.044431889408997</v>
      </c>
      <c r="AK128" s="114">
        <f t="shared" si="38"/>
        <v>0.20000000000000284</v>
      </c>
      <c r="AL128" s="110">
        <v>48.484850000000002</v>
      </c>
      <c r="AM128" s="111">
        <f t="shared" si="52"/>
        <v>-1.8999999999999986</v>
      </c>
      <c r="AN128" s="105">
        <v>49.9920343338744</v>
      </c>
      <c r="AO128" s="105">
        <f t="shared" si="39"/>
        <v>0.29999999999999716</v>
      </c>
      <c r="AP128" s="112">
        <f t="shared" si="53"/>
        <v>-1.3999999999999986</v>
      </c>
      <c r="AQ128" s="15">
        <v>49.103023619696501</v>
      </c>
      <c r="AR128" s="114">
        <f t="shared" si="40"/>
        <v>0</v>
      </c>
      <c r="AS128" s="110">
        <v>47.22222</v>
      </c>
      <c r="AT128" s="111">
        <f t="shared" si="54"/>
        <v>-5.2999999999999972</v>
      </c>
      <c r="AU128" s="105">
        <v>47.222000000000001</v>
      </c>
      <c r="AV128" s="105">
        <f t="shared" si="41"/>
        <v>-6.2999999999999972</v>
      </c>
      <c r="AW128" s="112">
        <f t="shared" si="55"/>
        <v>-5.2999999999999972</v>
      </c>
      <c r="AX128" s="15">
        <v>52.089279537999801</v>
      </c>
      <c r="AY128" s="114">
        <f t="shared" si="42"/>
        <v>0.20000000000000284</v>
      </c>
    </row>
    <row r="129" spans="1:51">
      <c r="A129" s="41"/>
      <c r="B129" s="60" t="s">
        <v>6</v>
      </c>
      <c r="C129" s="110">
        <v>53.634889999999999</v>
      </c>
      <c r="D129" s="111">
        <f t="shared" si="43"/>
        <v>0.20000000000000284</v>
      </c>
      <c r="E129" s="105">
        <v>52.402320847569101</v>
      </c>
      <c r="F129" s="105">
        <f t="shared" si="28"/>
        <v>0.5</v>
      </c>
      <c r="G129" s="112">
        <f t="shared" si="44"/>
        <v>0.19999999999999574</v>
      </c>
      <c r="H129" s="108">
        <v>52.406423605650502</v>
      </c>
      <c r="I129" s="113">
        <f t="shared" si="29"/>
        <v>0.39999999999999858</v>
      </c>
      <c r="J129" s="110">
        <v>55.356740000000002</v>
      </c>
      <c r="K129" s="111">
        <f t="shared" si="45"/>
        <v>1.1999999999999957</v>
      </c>
      <c r="L129" s="105">
        <v>54.709548167776902</v>
      </c>
      <c r="M129" s="105">
        <f t="shared" si="30"/>
        <v>-0.5</v>
      </c>
      <c r="N129" s="112">
        <f t="shared" si="46"/>
        <v>1.1000000000000014</v>
      </c>
      <c r="O129" s="15">
        <v>54.3325876744616</v>
      </c>
      <c r="P129" s="114">
        <f t="shared" si="31"/>
        <v>0</v>
      </c>
      <c r="Q129" s="110">
        <v>57.083329999999997</v>
      </c>
      <c r="R129" s="111">
        <f t="shared" si="47"/>
        <v>1.8000000000000043</v>
      </c>
      <c r="S129" s="105">
        <v>54.830865479354401</v>
      </c>
      <c r="T129" s="105">
        <f t="shared" si="32"/>
        <v>-0.40000000000000568</v>
      </c>
      <c r="U129" s="112">
        <f t="shared" si="48"/>
        <v>1.5999999999999943</v>
      </c>
      <c r="V129" s="15">
        <v>54.906420253567902</v>
      </c>
      <c r="W129" s="114">
        <f t="shared" si="33"/>
        <v>0.5</v>
      </c>
      <c r="X129" s="110">
        <v>57.708329999999997</v>
      </c>
      <c r="Y129" s="111">
        <f t="shared" si="49"/>
        <v>1.4000000000000057</v>
      </c>
      <c r="Z129" s="105">
        <v>55.715899475678803</v>
      </c>
      <c r="AA129" s="105">
        <f t="shared" si="34"/>
        <v>2.6000000000000014</v>
      </c>
      <c r="AB129" s="112">
        <f t="shared" si="50"/>
        <v>1.4000000000000057</v>
      </c>
      <c r="AC129" s="15">
        <v>55.201678634190699</v>
      </c>
      <c r="AD129" s="114">
        <f t="shared" si="35"/>
        <v>1.1000000000000014</v>
      </c>
      <c r="AE129" s="110">
        <v>50.833329999999997</v>
      </c>
      <c r="AF129" s="111">
        <f t="shared" si="36"/>
        <v>-3.2000000000000028</v>
      </c>
      <c r="AG129" s="105">
        <v>49.469032758435397</v>
      </c>
      <c r="AH129" s="105">
        <f t="shared" si="37"/>
        <v>-3.1000000000000014</v>
      </c>
      <c r="AI129" s="112">
        <f t="shared" si="51"/>
        <v>-1.7999999999999972</v>
      </c>
      <c r="AJ129" s="15">
        <v>51.004785030774102</v>
      </c>
      <c r="AK129" s="114">
        <f t="shared" si="38"/>
        <v>0</v>
      </c>
      <c r="AL129" s="110">
        <v>49.583329999999997</v>
      </c>
      <c r="AM129" s="111">
        <f t="shared" si="52"/>
        <v>1.3999999999999986</v>
      </c>
      <c r="AN129" s="105">
        <v>50.207361759623602</v>
      </c>
      <c r="AO129" s="105">
        <f t="shared" si="39"/>
        <v>0.20000000000000284</v>
      </c>
      <c r="AP129" s="112">
        <f t="shared" si="53"/>
        <v>1.7000000000000028</v>
      </c>
      <c r="AQ129" s="15">
        <v>49.039613896673401</v>
      </c>
      <c r="AR129" s="114">
        <f t="shared" si="40"/>
        <v>-0.10000000000000142</v>
      </c>
      <c r="AS129" s="110">
        <v>52.966099999999997</v>
      </c>
      <c r="AT129" s="111">
        <f t="shared" si="54"/>
        <v>-1.8999999999999986</v>
      </c>
      <c r="AU129" s="105">
        <v>52.966000000000001</v>
      </c>
      <c r="AV129" s="105">
        <f t="shared" si="41"/>
        <v>5.7999999999999972</v>
      </c>
      <c r="AW129" s="112">
        <f t="shared" si="55"/>
        <v>-1.8999999999999986</v>
      </c>
      <c r="AX129" s="15">
        <v>52.274324469053802</v>
      </c>
      <c r="AY129" s="114">
        <f t="shared" si="42"/>
        <v>0.19999999999999574</v>
      </c>
    </row>
    <row r="130" spans="1:51">
      <c r="A130" s="41"/>
      <c r="B130" s="60" t="s">
        <v>8</v>
      </c>
      <c r="C130" s="110">
        <v>52.65766</v>
      </c>
      <c r="D130" s="111">
        <f t="shared" si="43"/>
        <v>2</v>
      </c>
      <c r="E130" s="105">
        <v>52.949741982849503</v>
      </c>
      <c r="F130" s="105">
        <f t="shared" si="28"/>
        <v>0.5</v>
      </c>
      <c r="G130" s="112">
        <f t="shared" si="44"/>
        <v>1.6999999999999957</v>
      </c>
      <c r="H130" s="108">
        <v>52.454034681411102</v>
      </c>
      <c r="I130" s="113">
        <f t="shared" si="29"/>
        <v>0.10000000000000142</v>
      </c>
      <c r="J130" s="110">
        <v>54.060110000000002</v>
      </c>
      <c r="K130" s="111">
        <f t="shared" si="45"/>
        <v>2.3000000000000043</v>
      </c>
      <c r="L130" s="105">
        <v>53.771352088761901</v>
      </c>
      <c r="M130" s="105">
        <f t="shared" si="30"/>
        <v>-0.90000000000000568</v>
      </c>
      <c r="N130" s="112">
        <f t="shared" si="46"/>
        <v>2.1999999999999957</v>
      </c>
      <c r="O130" s="15">
        <v>53.931027488743403</v>
      </c>
      <c r="P130" s="114">
        <f t="shared" si="31"/>
        <v>-0.39999999999999858</v>
      </c>
      <c r="Q130" s="110">
        <v>55.405410000000003</v>
      </c>
      <c r="R130" s="111">
        <f t="shared" si="47"/>
        <v>2.5</v>
      </c>
      <c r="S130" s="105">
        <v>55.266154908033499</v>
      </c>
      <c r="T130" s="105">
        <f t="shared" si="32"/>
        <v>0.5</v>
      </c>
      <c r="U130" s="112">
        <f t="shared" si="48"/>
        <v>2.0999999999999943</v>
      </c>
      <c r="V130" s="15">
        <v>54.9325136873817</v>
      </c>
      <c r="W130" s="114">
        <f t="shared" si="33"/>
        <v>0</v>
      </c>
      <c r="X130" s="110">
        <v>56.98198</v>
      </c>
      <c r="Y130" s="111">
        <f t="shared" si="49"/>
        <v>5</v>
      </c>
      <c r="Z130" s="105">
        <v>57.470304285749798</v>
      </c>
      <c r="AA130" s="105">
        <f t="shared" si="34"/>
        <v>1.7999999999999972</v>
      </c>
      <c r="AB130" s="112">
        <f t="shared" si="50"/>
        <v>4.8999999999999986</v>
      </c>
      <c r="AC130" s="15">
        <v>55.870749848120099</v>
      </c>
      <c r="AD130" s="114">
        <f t="shared" si="35"/>
        <v>0.69999999999999574</v>
      </c>
      <c r="AE130" s="110">
        <v>50</v>
      </c>
      <c r="AF130" s="111">
        <f t="shared" si="36"/>
        <v>-0.79999999999999716</v>
      </c>
      <c r="AG130" s="105">
        <v>50.535960820955097</v>
      </c>
      <c r="AH130" s="105">
        <f t="shared" si="37"/>
        <v>1</v>
      </c>
      <c r="AI130" s="112">
        <f t="shared" si="51"/>
        <v>2</v>
      </c>
      <c r="AJ130" s="15">
        <v>50.598965206215702</v>
      </c>
      <c r="AK130" s="114">
        <f t="shared" si="38"/>
        <v>-0.39999999999999858</v>
      </c>
      <c r="AL130" s="110">
        <v>47.972969999999997</v>
      </c>
      <c r="AM130" s="111">
        <f t="shared" si="52"/>
        <v>0.5</v>
      </c>
      <c r="AN130" s="105">
        <v>48.859519357810399</v>
      </c>
      <c r="AO130" s="105">
        <f t="shared" si="39"/>
        <v>-1.3000000000000043</v>
      </c>
      <c r="AP130" s="112">
        <f t="shared" si="53"/>
        <v>0.39999999999999858</v>
      </c>
      <c r="AQ130" s="15">
        <v>48.952395972200897</v>
      </c>
      <c r="AR130" s="114">
        <f t="shared" si="40"/>
        <v>0</v>
      </c>
      <c r="AS130" s="110">
        <v>52.927930000000003</v>
      </c>
      <c r="AT130" s="111">
        <f t="shared" si="54"/>
        <v>-0.20000000000000284</v>
      </c>
      <c r="AU130" s="105">
        <v>52.927999999999997</v>
      </c>
      <c r="AV130" s="105">
        <f t="shared" si="41"/>
        <v>-0.10000000000000142</v>
      </c>
      <c r="AW130" s="112">
        <f t="shared" si="55"/>
        <v>-0.20000000000000284</v>
      </c>
      <c r="AX130" s="15">
        <v>52.382320871959699</v>
      </c>
      <c r="AY130" s="114">
        <f t="shared" si="42"/>
        <v>0.10000000000000142</v>
      </c>
    </row>
    <row r="131" spans="1:51">
      <c r="A131" s="41"/>
      <c r="B131" s="60" t="s">
        <v>8</v>
      </c>
      <c r="C131" s="110">
        <v>51.91686</v>
      </c>
      <c r="D131" s="111">
        <f t="shared" si="43"/>
        <v>3.1000000000000014</v>
      </c>
      <c r="E131" s="105">
        <v>53.292387685591898</v>
      </c>
      <c r="F131" s="105">
        <f t="shared" si="28"/>
        <v>0.39999999999999858</v>
      </c>
      <c r="G131" s="112">
        <f t="shared" si="44"/>
        <v>3.3999999999999986</v>
      </c>
      <c r="H131" s="108">
        <v>52.220352202540099</v>
      </c>
      <c r="I131" s="113">
        <f t="shared" si="29"/>
        <v>-0.29999999999999716</v>
      </c>
      <c r="J131" s="110">
        <v>52.206710000000001</v>
      </c>
      <c r="K131" s="111">
        <f t="shared" si="45"/>
        <v>1.5</v>
      </c>
      <c r="L131" s="105">
        <v>53.7723245081011</v>
      </c>
      <c r="M131" s="105">
        <f t="shared" si="30"/>
        <v>0</v>
      </c>
      <c r="N131" s="112">
        <f t="shared" si="46"/>
        <v>1.7999999999999972</v>
      </c>
      <c r="O131" s="15">
        <v>53.2546133186286</v>
      </c>
      <c r="P131" s="114">
        <f t="shared" si="31"/>
        <v>-0.60000000000000142</v>
      </c>
      <c r="Q131" s="110">
        <v>53.913040000000002</v>
      </c>
      <c r="R131" s="111">
        <f t="shared" si="47"/>
        <v>3.8999999999999986</v>
      </c>
      <c r="S131" s="105">
        <v>56.5737775504181</v>
      </c>
      <c r="T131" s="105">
        <f t="shared" si="32"/>
        <v>1.3000000000000043</v>
      </c>
      <c r="U131" s="112">
        <f t="shared" si="48"/>
        <v>4.3000000000000043</v>
      </c>
      <c r="V131" s="15">
        <v>54.427503196802597</v>
      </c>
      <c r="W131" s="114">
        <f t="shared" si="33"/>
        <v>-0.5</v>
      </c>
      <c r="X131" s="110">
        <v>54.130429999999997</v>
      </c>
      <c r="Y131" s="111">
        <f t="shared" si="49"/>
        <v>4.1000000000000014</v>
      </c>
      <c r="Z131" s="105">
        <v>58.003746232946</v>
      </c>
      <c r="AA131" s="105">
        <f t="shared" si="34"/>
        <v>0.5</v>
      </c>
      <c r="AB131" s="112">
        <f t="shared" si="50"/>
        <v>5.1000000000000014</v>
      </c>
      <c r="AC131" s="15">
        <v>55.896134239887402</v>
      </c>
      <c r="AD131" s="114">
        <f t="shared" si="35"/>
        <v>0</v>
      </c>
      <c r="AE131" s="110">
        <v>50.434780000000003</v>
      </c>
      <c r="AF131" s="111">
        <f t="shared" si="36"/>
        <v>0.39999999999999858</v>
      </c>
      <c r="AG131" s="105">
        <v>51.323999834702597</v>
      </c>
      <c r="AH131" s="105">
        <f t="shared" si="37"/>
        <v>0.79999999999999716</v>
      </c>
      <c r="AI131" s="112">
        <f t="shared" si="51"/>
        <v>3.5999999999999943</v>
      </c>
      <c r="AJ131" s="15">
        <v>50.043353002224698</v>
      </c>
      <c r="AK131" s="114">
        <f t="shared" si="38"/>
        <v>-0.60000000000000142</v>
      </c>
      <c r="AL131" s="110">
        <v>48.913040000000002</v>
      </c>
      <c r="AM131" s="111">
        <f t="shared" si="52"/>
        <v>0.69999999999999574</v>
      </c>
      <c r="AN131" s="105">
        <v>49.269268685314898</v>
      </c>
      <c r="AO131" s="105">
        <f t="shared" si="39"/>
        <v>0.39999999999999858</v>
      </c>
      <c r="AP131" s="112">
        <f t="shared" si="53"/>
        <v>0.89999999999999858</v>
      </c>
      <c r="AQ131" s="15">
        <v>48.851658405856398</v>
      </c>
      <c r="AR131" s="114">
        <f t="shared" si="40"/>
        <v>-0.10000000000000142</v>
      </c>
      <c r="AS131" s="110">
        <v>52.192979999999999</v>
      </c>
      <c r="AT131" s="111">
        <f t="shared" si="54"/>
        <v>3.2000000000000028</v>
      </c>
      <c r="AU131" s="105">
        <v>52.192999999999998</v>
      </c>
      <c r="AV131" s="105">
        <f t="shared" si="41"/>
        <v>-0.69999999999999574</v>
      </c>
      <c r="AW131" s="112">
        <f t="shared" si="55"/>
        <v>3.2000000000000028</v>
      </c>
      <c r="AX131" s="15">
        <v>52.385826813944803</v>
      </c>
      <c r="AY131" s="114">
        <f t="shared" si="42"/>
        <v>0</v>
      </c>
    </row>
    <row r="132" spans="1:51">
      <c r="A132" s="41"/>
      <c r="B132" s="60" t="s">
        <v>7</v>
      </c>
      <c r="C132" s="110">
        <v>51.433399999999999</v>
      </c>
      <c r="D132" s="111">
        <f t="shared" si="43"/>
        <v>0</v>
      </c>
      <c r="E132" s="105">
        <v>51.508806858759598</v>
      </c>
      <c r="F132" s="105">
        <f t="shared" si="28"/>
        <v>-1.7999999999999972</v>
      </c>
      <c r="G132" s="112">
        <f t="shared" si="44"/>
        <v>-0.10000000000000142</v>
      </c>
      <c r="H132" s="108">
        <v>51.850715736244098</v>
      </c>
      <c r="I132" s="113">
        <f t="shared" si="29"/>
        <v>-0.30000000000000426</v>
      </c>
      <c r="J132" s="110">
        <v>52.671120000000002</v>
      </c>
      <c r="K132" s="111">
        <f t="shared" si="45"/>
        <v>-0.39999999999999858</v>
      </c>
      <c r="L132" s="105">
        <v>51.409370902388297</v>
      </c>
      <c r="M132" s="105">
        <f t="shared" si="30"/>
        <v>-2.3999999999999986</v>
      </c>
      <c r="N132" s="112">
        <f t="shared" si="46"/>
        <v>-2</v>
      </c>
      <c r="O132" s="15">
        <v>52.5820187867999</v>
      </c>
      <c r="P132" s="114">
        <f t="shared" si="31"/>
        <v>-0.69999999999999574</v>
      </c>
      <c r="Q132" s="110">
        <v>51.5625</v>
      </c>
      <c r="R132" s="111">
        <f t="shared" si="47"/>
        <v>-1.1999999999999957</v>
      </c>
      <c r="S132" s="105">
        <v>52.508606362267301</v>
      </c>
      <c r="T132" s="105">
        <f t="shared" si="32"/>
        <v>-4.1000000000000014</v>
      </c>
      <c r="U132" s="112">
        <f t="shared" si="48"/>
        <v>-1.2000000000000028</v>
      </c>
      <c r="V132" s="15">
        <v>53.619498732186599</v>
      </c>
      <c r="W132" s="114">
        <f t="shared" si="33"/>
        <v>-0.79999999999999716</v>
      </c>
      <c r="X132" s="110">
        <v>55.133929999999999</v>
      </c>
      <c r="Y132" s="111">
        <f t="shared" si="49"/>
        <v>2.1000000000000014</v>
      </c>
      <c r="Z132" s="105">
        <v>54.239195884044499</v>
      </c>
      <c r="AA132" s="105">
        <f t="shared" si="34"/>
        <v>-3.7999999999999972</v>
      </c>
      <c r="AB132" s="112">
        <f t="shared" si="50"/>
        <v>-0.89999999999999858</v>
      </c>
      <c r="AC132" s="15">
        <v>55.391683381264002</v>
      </c>
      <c r="AD132" s="114">
        <f t="shared" si="35"/>
        <v>-0.5</v>
      </c>
      <c r="AE132" s="110">
        <v>49.553570000000001</v>
      </c>
      <c r="AF132" s="111">
        <f t="shared" si="36"/>
        <v>-0.79999999999999716</v>
      </c>
      <c r="AG132" s="105">
        <v>49.384205244442299</v>
      </c>
      <c r="AH132" s="105">
        <f t="shared" si="37"/>
        <v>-1.8999999999999986</v>
      </c>
      <c r="AI132" s="112">
        <f t="shared" si="51"/>
        <v>-1.1000000000000014</v>
      </c>
      <c r="AJ132" s="15">
        <v>49.659863040336198</v>
      </c>
      <c r="AK132" s="114">
        <f t="shared" si="38"/>
        <v>-0.29999999999999716</v>
      </c>
      <c r="AL132" s="110">
        <v>48.214289999999998</v>
      </c>
      <c r="AM132" s="111">
        <f t="shared" si="52"/>
        <v>1.9000000000000057</v>
      </c>
      <c r="AN132" s="105">
        <v>47.023270019250198</v>
      </c>
      <c r="AO132" s="105">
        <f t="shared" si="39"/>
        <v>-2.2999999999999972</v>
      </c>
      <c r="AP132" s="112">
        <f t="shared" si="53"/>
        <v>1.7000000000000028</v>
      </c>
      <c r="AQ132" s="15">
        <v>48.745813700140502</v>
      </c>
      <c r="AR132" s="114">
        <f t="shared" si="40"/>
        <v>-0.19999999999999574</v>
      </c>
      <c r="AS132" s="110">
        <v>52.7027</v>
      </c>
      <c r="AT132" s="111">
        <f t="shared" si="54"/>
        <v>-1.5999999999999943</v>
      </c>
      <c r="AU132" s="105">
        <v>52.703000000000003</v>
      </c>
      <c r="AV132" s="105">
        <f t="shared" si="41"/>
        <v>0.5</v>
      </c>
      <c r="AW132" s="112">
        <f t="shared" si="55"/>
        <v>-1.5999999999999943</v>
      </c>
      <c r="AX132" s="15">
        <v>52.261335953026403</v>
      </c>
      <c r="AY132" s="114">
        <f t="shared" si="42"/>
        <v>-0.10000000000000142</v>
      </c>
    </row>
    <row r="133" spans="1:51">
      <c r="A133" s="41"/>
      <c r="B133" s="60" t="s">
        <v>9</v>
      </c>
      <c r="C133" s="110">
        <v>50.95</v>
      </c>
      <c r="D133" s="111">
        <f t="shared" si="43"/>
        <v>-1.7999999999999972</v>
      </c>
      <c r="E133" s="105">
        <v>50.447311100874401</v>
      </c>
      <c r="F133" s="105">
        <f t="shared" si="28"/>
        <v>-1.1000000000000014</v>
      </c>
      <c r="G133" s="112">
        <f t="shared" si="44"/>
        <v>-2.3000000000000043</v>
      </c>
      <c r="H133" s="108">
        <v>51.527998902231197</v>
      </c>
      <c r="I133" s="113">
        <f t="shared" si="29"/>
        <v>-0.39999999999999858</v>
      </c>
      <c r="J133" s="110">
        <v>53.12162</v>
      </c>
      <c r="K133" s="111">
        <f t="shared" si="45"/>
        <v>-0.19999999999999574</v>
      </c>
      <c r="L133" s="105">
        <v>52.374467102578301</v>
      </c>
      <c r="M133" s="105">
        <f t="shared" si="30"/>
        <v>1</v>
      </c>
      <c r="N133" s="112">
        <f t="shared" si="46"/>
        <v>-0.60000000000000142</v>
      </c>
      <c r="O133" s="15">
        <v>52.166790545894699</v>
      </c>
      <c r="P133" s="114">
        <f t="shared" si="31"/>
        <v>-0.39999999999999858</v>
      </c>
      <c r="Q133" s="110">
        <v>53.5</v>
      </c>
      <c r="R133" s="111">
        <f t="shared" si="47"/>
        <v>-2.5</v>
      </c>
      <c r="S133" s="105">
        <v>52.232346095503601</v>
      </c>
      <c r="T133" s="105">
        <f t="shared" si="32"/>
        <v>-0.29999999999999716</v>
      </c>
      <c r="U133" s="112">
        <f t="shared" si="48"/>
        <v>-3</v>
      </c>
      <c r="V133" s="15">
        <v>52.851959933483798</v>
      </c>
      <c r="W133" s="114">
        <f t="shared" si="33"/>
        <v>-0.70000000000000284</v>
      </c>
      <c r="X133" s="110">
        <v>54.25</v>
      </c>
      <c r="Y133" s="111">
        <f t="shared" si="49"/>
        <v>-0.90000000000000568</v>
      </c>
      <c r="Z133" s="105">
        <v>53.694269869744602</v>
      </c>
      <c r="AA133" s="105">
        <f t="shared" si="34"/>
        <v>-0.5</v>
      </c>
      <c r="AB133" s="112">
        <f t="shared" si="50"/>
        <v>-1.5999999999999943</v>
      </c>
      <c r="AC133" s="15">
        <v>54.622754205564299</v>
      </c>
      <c r="AD133" s="114">
        <f t="shared" si="35"/>
        <v>-0.79999999999999716</v>
      </c>
      <c r="AE133" s="110">
        <v>48.25</v>
      </c>
      <c r="AF133" s="111">
        <f t="shared" si="36"/>
        <v>-1.3000000000000043</v>
      </c>
      <c r="AG133" s="105">
        <v>47.987054860782202</v>
      </c>
      <c r="AH133" s="105">
        <f t="shared" si="37"/>
        <v>-1.3999999999999986</v>
      </c>
      <c r="AI133" s="112">
        <f t="shared" si="51"/>
        <v>-3.1000000000000014</v>
      </c>
      <c r="AJ133" s="15">
        <v>49.582860776444299</v>
      </c>
      <c r="AK133" s="114">
        <f t="shared" si="38"/>
        <v>-0.10000000000000142</v>
      </c>
      <c r="AL133" s="110">
        <v>49.5</v>
      </c>
      <c r="AM133" s="111">
        <f t="shared" si="52"/>
        <v>-0.89999999999999858</v>
      </c>
      <c r="AN133" s="105">
        <v>48.2970938445606</v>
      </c>
      <c r="AO133" s="105">
        <f t="shared" si="39"/>
        <v>1.2999999999999972</v>
      </c>
      <c r="AP133" s="112">
        <f t="shared" si="53"/>
        <v>-1.3000000000000043</v>
      </c>
      <c r="AQ133" s="15">
        <v>48.646709541990603</v>
      </c>
      <c r="AR133" s="114">
        <f t="shared" si="40"/>
        <v>-0.10000000000000142</v>
      </c>
      <c r="AS133" s="110">
        <v>49.25</v>
      </c>
      <c r="AT133" s="111">
        <f t="shared" si="54"/>
        <v>-2.2000000000000028</v>
      </c>
      <c r="AU133" s="105">
        <v>49.25</v>
      </c>
      <c r="AV133" s="105">
        <f t="shared" si="41"/>
        <v>-3.4000000000000057</v>
      </c>
      <c r="AW133" s="112">
        <f t="shared" si="55"/>
        <v>-2.2000000000000028</v>
      </c>
      <c r="AX133" s="15">
        <v>51.984400240415098</v>
      </c>
      <c r="AY133" s="114">
        <f t="shared" si="42"/>
        <v>-0.29999999999999716</v>
      </c>
    </row>
    <row r="134" spans="1:51">
      <c r="A134" s="41"/>
      <c r="B134" s="60" t="s">
        <v>10</v>
      </c>
      <c r="C134" s="110">
        <v>51.081380000000003</v>
      </c>
      <c r="D134" s="111">
        <f t="shared" si="43"/>
        <v>-3.2999999999999972</v>
      </c>
      <c r="E134" s="105">
        <v>50.6683976982182</v>
      </c>
      <c r="F134" s="105">
        <f t="shared" si="28"/>
        <v>0.30000000000000426</v>
      </c>
      <c r="G134" s="112">
        <f t="shared" si="44"/>
        <v>-3.2999999999999972</v>
      </c>
      <c r="H134" s="108">
        <v>51.351994448999797</v>
      </c>
      <c r="I134" s="113">
        <f t="shared" si="29"/>
        <v>-0.10000000000000142</v>
      </c>
      <c r="J134" s="110">
        <v>52.964359999999999</v>
      </c>
      <c r="K134" s="111">
        <f t="shared" si="45"/>
        <v>-2.7999999999999972</v>
      </c>
      <c r="L134" s="105">
        <v>51.8639842285192</v>
      </c>
      <c r="M134" s="105">
        <f t="shared" si="30"/>
        <v>-0.5</v>
      </c>
      <c r="N134" s="112">
        <f t="shared" si="46"/>
        <v>-2.8000000000000043</v>
      </c>
      <c r="O134" s="15">
        <v>52.050668803550003</v>
      </c>
      <c r="P134" s="114">
        <f t="shared" si="31"/>
        <v>-0.10000000000000142</v>
      </c>
      <c r="Q134" s="110">
        <v>51.635509999999996</v>
      </c>
      <c r="R134" s="111">
        <f t="shared" si="47"/>
        <v>-6.1000000000000014</v>
      </c>
      <c r="S134" s="105">
        <v>51.013259756840903</v>
      </c>
      <c r="T134" s="105">
        <f t="shared" si="32"/>
        <v>-1.2000000000000028</v>
      </c>
      <c r="U134" s="112">
        <f t="shared" si="48"/>
        <v>-5.8999999999999986</v>
      </c>
      <c r="V134" s="15">
        <v>52.363678958043003</v>
      </c>
      <c r="W134" s="114">
        <f t="shared" si="33"/>
        <v>-0.5</v>
      </c>
      <c r="X134" s="110">
        <v>52.57009</v>
      </c>
      <c r="Y134" s="111">
        <f t="shared" si="49"/>
        <v>-4.2999999999999972</v>
      </c>
      <c r="Z134" s="105">
        <v>53.1291896110016</v>
      </c>
      <c r="AA134" s="105">
        <f t="shared" si="34"/>
        <v>-0.60000000000000142</v>
      </c>
      <c r="AB134" s="112">
        <f t="shared" si="50"/>
        <v>-4.1000000000000014</v>
      </c>
      <c r="AC134" s="15">
        <v>54.012334550551699</v>
      </c>
      <c r="AD134" s="114">
        <f t="shared" si="35"/>
        <v>-0.60000000000000142</v>
      </c>
      <c r="AE134" s="110">
        <v>49.766359999999999</v>
      </c>
      <c r="AF134" s="111">
        <f t="shared" si="36"/>
        <v>1.5</v>
      </c>
      <c r="AG134" s="105">
        <v>49.064878155750698</v>
      </c>
      <c r="AH134" s="105">
        <f t="shared" si="37"/>
        <v>1.1000000000000014</v>
      </c>
      <c r="AI134" s="112">
        <f t="shared" si="51"/>
        <v>-2.5</v>
      </c>
      <c r="AJ134" s="15">
        <v>49.724989927929002</v>
      </c>
      <c r="AK134" s="114">
        <f t="shared" si="38"/>
        <v>0.10000000000000142</v>
      </c>
      <c r="AL134" s="110">
        <v>47.897199999999998</v>
      </c>
      <c r="AM134" s="111">
        <f t="shared" si="52"/>
        <v>-4.3999999999999986</v>
      </c>
      <c r="AN134" s="105">
        <v>48.105967411111799</v>
      </c>
      <c r="AO134" s="105">
        <f t="shared" si="39"/>
        <v>-0.19999999999999574</v>
      </c>
      <c r="AP134" s="112">
        <f t="shared" si="53"/>
        <v>-4.5</v>
      </c>
      <c r="AQ134" s="15">
        <v>48.576289184552003</v>
      </c>
      <c r="AR134" s="114">
        <f t="shared" si="40"/>
        <v>0</v>
      </c>
      <c r="AS134" s="110">
        <v>53.537739999999999</v>
      </c>
      <c r="AT134" s="111">
        <f t="shared" si="54"/>
        <v>0.39999999999999858</v>
      </c>
      <c r="AU134" s="105">
        <v>53.537999999999997</v>
      </c>
      <c r="AV134" s="105">
        <f t="shared" si="41"/>
        <v>4.2000000000000028</v>
      </c>
      <c r="AW134" s="112">
        <f t="shared" si="55"/>
        <v>0.39999999999999858</v>
      </c>
      <c r="AX134" s="15">
        <v>51.557674434452899</v>
      </c>
      <c r="AY134" s="114">
        <f t="shared" si="42"/>
        <v>-0.39999999999999858</v>
      </c>
    </row>
    <row r="135" spans="1:51">
      <c r="A135" s="41"/>
      <c r="B135" s="60" t="s">
        <v>11</v>
      </c>
      <c r="C135" s="110">
        <v>53.703699999999998</v>
      </c>
      <c r="D135" s="111">
        <f t="shared" si="43"/>
        <v>0.20000000000000284</v>
      </c>
      <c r="E135" s="105">
        <v>52.324620102714</v>
      </c>
      <c r="F135" s="105">
        <f t="shared" ref="F135:F177" si="56">(ROUND(E135,1)-ROUND(E134,1))</f>
        <v>1.5999999999999943</v>
      </c>
      <c r="G135" s="112">
        <f t="shared" si="44"/>
        <v>9.9999999999994316E-2</v>
      </c>
      <c r="H135" s="108">
        <v>51.337740013018298</v>
      </c>
      <c r="I135" s="113">
        <f t="shared" ref="I135:I177" si="57">(ROUND(H135,1)-ROUND(H134,1))</f>
        <v>-0.10000000000000142</v>
      </c>
      <c r="J135" s="110">
        <v>53.950980000000001</v>
      </c>
      <c r="K135" s="111">
        <f t="shared" si="45"/>
        <v>-1.6000000000000014</v>
      </c>
      <c r="L135" s="105">
        <v>51.962330378953297</v>
      </c>
      <c r="M135" s="105">
        <f t="shared" ref="M135:M177" si="58">(ROUND(L135,1)-ROUND(L134,1))</f>
        <v>0.10000000000000142</v>
      </c>
      <c r="N135" s="112">
        <f t="shared" si="46"/>
        <v>-1.3999999999999986</v>
      </c>
      <c r="O135" s="15">
        <v>52.184692031576603</v>
      </c>
      <c r="P135" s="114">
        <f t="shared" ref="P135:P177" si="59">(ROUND(O135,1)-ROUND(O134,1))</f>
        <v>0.10000000000000142</v>
      </c>
      <c r="Q135" s="110">
        <v>56.481479999999998</v>
      </c>
      <c r="R135" s="111">
        <f t="shared" si="47"/>
        <v>-2.2000000000000028</v>
      </c>
      <c r="S135" s="105">
        <v>52.972599276602502</v>
      </c>
      <c r="T135" s="105">
        <f t="shared" ref="T135:T177" si="60">(ROUND(S135,1)-ROUND(S134,1))</f>
        <v>2</v>
      </c>
      <c r="U135" s="112">
        <f t="shared" si="48"/>
        <v>-2.3999999999999986</v>
      </c>
      <c r="V135" s="15">
        <v>52.264068900635699</v>
      </c>
      <c r="W135" s="114">
        <f t="shared" ref="W135:W177" si="61">(ROUND(V135,1)-ROUND(V134,1))</f>
        <v>-0.10000000000000142</v>
      </c>
      <c r="X135" s="110">
        <v>56.712960000000002</v>
      </c>
      <c r="Y135" s="111">
        <f t="shared" si="49"/>
        <v>-0.89999999999999858</v>
      </c>
      <c r="Z135" s="105">
        <v>54.281234133752001</v>
      </c>
      <c r="AA135" s="105">
        <f t="shared" ref="AA135:AA177" si="62">(ROUND(Z135,1)-ROUND(Z134,1))</f>
        <v>1.1999999999999957</v>
      </c>
      <c r="AB135" s="112">
        <f t="shared" si="50"/>
        <v>-1.2000000000000028</v>
      </c>
      <c r="AC135" s="15">
        <v>53.873531572630903</v>
      </c>
      <c r="AD135" s="114">
        <f t="shared" ref="AD135:AD177" si="63">(ROUND(AC135,1)-ROUND(AC134,1))</f>
        <v>-0.10000000000000142</v>
      </c>
      <c r="AE135" s="110">
        <v>52.546300000000002</v>
      </c>
      <c r="AF135" s="111">
        <f t="shared" ref="AF135:AF177" si="64">(ROUND(AE135,1)-ROUND(AE134,1))</f>
        <v>2.7000000000000028</v>
      </c>
      <c r="AG135" s="105">
        <v>51.910158317680903</v>
      </c>
      <c r="AH135" s="105">
        <f t="shared" ref="AH135:AH177" si="65">(ROUND(AG135,1)-ROUND(AG134,1))</f>
        <v>2.7999999999999972</v>
      </c>
      <c r="AI135" s="112">
        <f t="shared" si="51"/>
        <v>0.69999999999999574</v>
      </c>
      <c r="AJ135" s="15">
        <v>49.906052804052301</v>
      </c>
      <c r="AK135" s="114">
        <f t="shared" ref="AK135:AK177" si="66">(ROUND(AJ135,1)-ROUND(AJ134,1))</f>
        <v>0.19999999999999574</v>
      </c>
      <c r="AL135" s="110">
        <v>49.074069999999999</v>
      </c>
      <c r="AM135" s="111">
        <f t="shared" si="52"/>
        <v>1.8000000000000043</v>
      </c>
      <c r="AN135" s="105">
        <v>49.402483680179998</v>
      </c>
      <c r="AO135" s="105">
        <f t="shared" ref="AO135:AO177" si="67">(ROUND(AN135,1)-ROUND(AN134,1))</f>
        <v>1.2999999999999972</v>
      </c>
      <c r="AP135" s="112">
        <f t="shared" si="53"/>
        <v>1.8999999999999986</v>
      </c>
      <c r="AQ135" s="15">
        <v>48.5755915960181</v>
      </c>
      <c r="AR135" s="114">
        <f t="shared" ref="AR135:AR177" si="68">(ROUND(AQ135,1)-ROUND(AQ134,1))</f>
        <v>0</v>
      </c>
      <c r="AS135" s="110">
        <v>53.703699999999998</v>
      </c>
      <c r="AT135" s="111">
        <f t="shared" si="54"/>
        <v>1.8000000000000043</v>
      </c>
      <c r="AU135" s="105">
        <v>53.704000000000001</v>
      </c>
      <c r="AV135" s="105">
        <f t="shared" ref="AV135:AV177" si="69">(ROUND(AU135,1)-ROUND(AU134,1))</f>
        <v>0.20000000000000284</v>
      </c>
      <c r="AW135" s="112">
        <f t="shared" si="55"/>
        <v>1.8000000000000043</v>
      </c>
      <c r="AX135" s="15">
        <v>51.001716535392703</v>
      </c>
      <c r="AY135" s="114">
        <f t="shared" ref="AY135:AY177" si="70">(ROUND(AX135,1)-ROUND(AX134,1))</f>
        <v>-0.60000000000000142</v>
      </c>
    </row>
    <row r="136" spans="1:51">
      <c r="A136" s="41"/>
      <c r="B136" s="60" t="s">
        <v>12</v>
      </c>
      <c r="C136" s="110">
        <v>49.673909999999999</v>
      </c>
      <c r="D136" s="111">
        <f t="shared" si="43"/>
        <v>0.40000000000000568</v>
      </c>
      <c r="E136" s="105">
        <v>51.386019911247899</v>
      </c>
      <c r="F136" s="105">
        <f t="shared" si="56"/>
        <v>-0.89999999999999858</v>
      </c>
      <c r="G136" s="112">
        <f t="shared" si="44"/>
        <v>0.69999999999999574</v>
      </c>
      <c r="H136" s="108">
        <v>51.513069755944301</v>
      </c>
      <c r="I136" s="113">
        <f t="shared" si="57"/>
        <v>0.20000000000000284</v>
      </c>
      <c r="J136" s="110">
        <v>49.345089999999999</v>
      </c>
      <c r="K136" s="111">
        <f t="shared" si="45"/>
        <v>0.59999999999999432</v>
      </c>
      <c r="L136" s="105">
        <v>52.200867359950301</v>
      </c>
      <c r="M136" s="105">
        <f t="shared" si="58"/>
        <v>0.20000000000000284</v>
      </c>
      <c r="N136" s="112">
        <f t="shared" si="46"/>
        <v>0.80000000000000426</v>
      </c>
      <c r="O136" s="15">
        <v>52.493346243019303</v>
      </c>
      <c r="P136" s="114">
        <f t="shared" si="59"/>
        <v>0.29999999999999716</v>
      </c>
      <c r="Q136" s="110">
        <v>50.815219999999997</v>
      </c>
      <c r="R136" s="111">
        <f t="shared" si="47"/>
        <v>0.79999999999999716</v>
      </c>
      <c r="S136" s="105">
        <v>52.348871382125601</v>
      </c>
      <c r="T136" s="105">
        <f t="shared" si="60"/>
        <v>-0.70000000000000284</v>
      </c>
      <c r="U136" s="112">
        <f t="shared" si="48"/>
        <v>0.39999999999999858</v>
      </c>
      <c r="V136" s="15">
        <v>52.5576915251443</v>
      </c>
      <c r="W136" s="114">
        <f t="shared" si="61"/>
        <v>0.30000000000000426</v>
      </c>
      <c r="X136" s="110">
        <v>50.543480000000002</v>
      </c>
      <c r="Y136" s="111">
        <f t="shared" si="49"/>
        <v>1.3999999999999986</v>
      </c>
      <c r="Z136" s="105">
        <v>53.042382912287401</v>
      </c>
      <c r="AA136" s="105">
        <f t="shared" si="62"/>
        <v>-1.2999999999999972</v>
      </c>
      <c r="AB136" s="112">
        <f t="shared" si="50"/>
        <v>1.5</v>
      </c>
      <c r="AC136" s="15">
        <v>54.2334954090609</v>
      </c>
      <c r="AD136" s="114">
        <f t="shared" si="63"/>
        <v>0.30000000000000426</v>
      </c>
      <c r="AE136" s="110">
        <v>48.913040000000002</v>
      </c>
      <c r="AF136" s="111">
        <f t="shared" si="64"/>
        <v>-3.6000000000000014</v>
      </c>
      <c r="AG136" s="105">
        <v>50.622242418763904</v>
      </c>
      <c r="AH136" s="105">
        <f t="shared" si="65"/>
        <v>-1.2999999999999972</v>
      </c>
      <c r="AI136" s="112">
        <f t="shared" si="51"/>
        <v>2.3000000000000043</v>
      </c>
      <c r="AJ136" s="15">
        <v>50.089490102350197</v>
      </c>
      <c r="AK136" s="114">
        <f t="shared" si="66"/>
        <v>0.20000000000000284</v>
      </c>
      <c r="AL136" s="110">
        <v>50</v>
      </c>
      <c r="AM136" s="111">
        <f t="shared" si="52"/>
        <v>-0.89999999999999858</v>
      </c>
      <c r="AN136" s="105">
        <v>48.938423671850401</v>
      </c>
      <c r="AO136" s="105">
        <f t="shared" si="67"/>
        <v>-0.5</v>
      </c>
      <c r="AP136" s="112">
        <f t="shared" si="53"/>
        <v>-0.60000000000000142</v>
      </c>
      <c r="AQ136" s="15">
        <v>48.685291580883501</v>
      </c>
      <c r="AR136" s="114">
        <f t="shared" si="68"/>
        <v>0.10000000000000142</v>
      </c>
      <c r="AS136" s="110">
        <v>48.097830000000002</v>
      </c>
      <c r="AT136" s="111">
        <f t="shared" si="54"/>
        <v>-1.2999999999999972</v>
      </c>
      <c r="AU136" s="105">
        <v>48.097999999999999</v>
      </c>
      <c r="AV136" s="105">
        <f t="shared" si="69"/>
        <v>-5.6000000000000014</v>
      </c>
      <c r="AW136" s="112">
        <f t="shared" si="55"/>
        <v>-1.2999999999999972</v>
      </c>
      <c r="AX136" s="15">
        <v>50.367629581814299</v>
      </c>
      <c r="AY136" s="114">
        <f t="shared" si="70"/>
        <v>-0.60000000000000142</v>
      </c>
    </row>
    <row r="137" spans="1:51">
      <c r="A137" s="42">
        <v>2016</v>
      </c>
      <c r="B137" s="60" t="s">
        <v>4</v>
      </c>
      <c r="C137" s="110">
        <v>51.132080000000002</v>
      </c>
      <c r="D137" s="111">
        <f t="shared" si="43"/>
        <v>0.60000000000000142</v>
      </c>
      <c r="E137" s="105">
        <v>51.877280643424797</v>
      </c>
      <c r="F137" s="105">
        <f t="shared" si="56"/>
        <v>0.5</v>
      </c>
      <c r="G137" s="112">
        <f t="shared" si="44"/>
        <v>0.69999999999999574</v>
      </c>
      <c r="H137" s="108">
        <v>51.720424485849897</v>
      </c>
      <c r="I137" s="113">
        <f t="shared" si="57"/>
        <v>0.20000000000000284</v>
      </c>
      <c r="J137" s="110">
        <v>52.91704</v>
      </c>
      <c r="K137" s="111">
        <f t="shared" si="45"/>
        <v>0.89999999999999858</v>
      </c>
      <c r="L137" s="105">
        <v>53.470964985343301</v>
      </c>
      <c r="M137" s="105">
        <f t="shared" si="58"/>
        <v>1.2999999999999972</v>
      </c>
      <c r="N137" s="112">
        <f t="shared" si="46"/>
        <v>1</v>
      </c>
      <c r="O137" s="15">
        <v>52.786449717085397</v>
      </c>
      <c r="P137" s="114">
        <f t="shared" si="59"/>
        <v>0.29999999999999716</v>
      </c>
      <c r="Q137" s="110">
        <v>50.943399999999997</v>
      </c>
      <c r="R137" s="111">
        <f t="shared" si="47"/>
        <v>-0.30000000000000426</v>
      </c>
      <c r="S137" s="105">
        <v>53.325941457733101</v>
      </c>
      <c r="T137" s="105">
        <f t="shared" si="60"/>
        <v>1</v>
      </c>
      <c r="U137" s="112">
        <f t="shared" si="48"/>
        <v>9.9999999999994316E-2</v>
      </c>
      <c r="V137" s="15">
        <v>52.991632030543201</v>
      </c>
      <c r="W137" s="114">
        <f t="shared" si="61"/>
        <v>0.39999999999999858</v>
      </c>
      <c r="X137" s="110">
        <v>56.367919999999998</v>
      </c>
      <c r="Y137" s="111">
        <f t="shared" si="49"/>
        <v>1.1999999999999957</v>
      </c>
      <c r="Z137" s="105">
        <v>55.897614155937802</v>
      </c>
      <c r="AA137" s="105">
        <f t="shared" si="62"/>
        <v>2.8999999999999986</v>
      </c>
      <c r="AB137" s="112">
        <f t="shared" si="50"/>
        <v>1.7999999999999972</v>
      </c>
      <c r="AC137" s="15">
        <v>54.706221701735203</v>
      </c>
      <c r="AD137" s="114">
        <f t="shared" si="63"/>
        <v>0.5</v>
      </c>
      <c r="AE137" s="110">
        <v>49.764150000000001</v>
      </c>
      <c r="AF137" s="111">
        <f t="shared" si="64"/>
        <v>0.89999999999999858</v>
      </c>
      <c r="AG137" s="105">
        <v>50.366416868347997</v>
      </c>
      <c r="AH137" s="105">
        <f t="shared" si="65"/>
        <v>-0.20000000000000284</v>
      </c>
      <c r="AI137" s="112">
        <f t="shared" si="51"/>
        <v>1.1999999999999957</v>
      </c>
      <c r="AJ137" s="15">
        <v>50.303090950697502</v>
      </c>
      <c r="AK137" s="114">
        <f t="shared" si="66"/>
        <v>0.19999999999999574</v>
      </c>
      <c r="AL137" s="110">
        <v>49.528300000000002</v>
      </c>
      <c r="AM137" s="111">
        <f t="shared" si="52"/>
        <v>1.6000000000000014</v>
      </c>
      <c r="AN137" s="105">
        <v>49.195542823512604</v>
      </c>
      <c r="AO137" s="105">
        <f t="shared" si="67"/>
        <v>0.30000000000000426</v>
      </c>
      <c r="AP137" s="112">
        <f t="shared" si="53"/>
        <v>1.2000000000000028</v>
      </c>
      <c r="AQ137" s="15">
        <v>48.9183080065879</v>
      </c>
      <c r="AR137" s="114">
        <f t="shared" si="68"/>
        <v>0.19999999999999574</v>
      </c>
      <c r="AS137" s="110">
        <v>49.056600000000003</v>
      </c>
      <c r="AT137" s="111">
        <f t="shared" si="54"/>
        <v>-0.89999999999999858</v>
      </c>
      <c r="AU137" s="105">
        <v>49.286000000000001</v>
      </c>
      <c r="AV137" s="105">
        <f t="shared" si="69"/>
        <v>1.1999999999999957</v>
      </c>
      <c r="AW137" s="112">
        <f t="shared" si="55"/>
        <v>-0.70000000000000284</v>
      </c>
      <c r="AX137" s="15">
        <v>49.709867723397203</v>
      </c>
      <c r="AY137" s="114">
        <f t="shared" si="70"/>
        <v>-0.69999999999999574</v>
      </c>
    </row>
    <row r="138" spans="1:51">
      <c r="A138" s="41"/>
      <c r="B138" s="60" t="s">
        <v>5</v>
      </c>
      <c r="C138" s="110">
        <v>50.721649999999997</v>
      </c>
      <c r="D138" s="111">
        <f t="shared" si="43"/>
        <v>0.70000000000000284</v>
      </c>
      <c r="E138" s="105">
        <v>51.867609322735802</v>
      </c>
      <c r="F138" s="105">
        <f t="shared" si="56"/>
        <v>0</v>
      </c>
      <c r="G138" s="112">
        <f t="shared" si="44"/>
        <v>1.3999999999999986</v>
      </c>
      <c r="H138" s="108">
        <v>51.782322307143701</v>
      </c>
      <c r="I138" s="113">
        <f t="shared" si="57"/>
        <v>9.9999999999994316E-2</v>
      </c>
      <c r="J138" s="110">
        <v>52.275919999999999</v>
      </c>
      <c r="K138" s="111">
        <f t="shared" si="45"/>
        <v>9.9999999999994316E-2</v>
      </c>
      <c r="L138" s="105">
        <v>53.383230656726703</v>
      </c>
      <c r="M138" s="105">
        <f t="shared" si="58"/>
        <v>-0.10000000000000142</v>
      </c>
      <c r="N138" s="112">
        <f t="shared" si="46"/>
        <v>0.10000000000000142</v>
      </c>
      <c r="O138" s="15">
        <v>52.84534286897</v>
      </c>
      <c r="P138" s="114">
        <f t="shared" si="59"/>
        <v>0</v>
      </c>
      <c r="Q138" s="110">
        <v>50.515459999999997</v>
      </c>
      <c r="R138" s="111">
        <f t="shared" si="47"/>
        <v>1</v>
      </c>
      <c r="S138" s="105">
        <v>54.123387747946502</v>
      </c>
      <c r="T138" s="105">
        <f t="shared" si="60"/>
        <v>0.80000000000000426</v>
      </c>
      <c r="U138" s="112">
        <f t="shared" si="48"/>
        <v>1.5</v>
      </c>
      <c r="V138" s="15">
        <v>53.237659566580597</v>
      </c>
      <c r="W138" s="114">
        <f t="shared" si="61"/>
        <v>0.20000000000000284</v>
      </c>
      <c r="X138" s="110">
        <v>53.86598</v>
      </c>
      <c r="Y138" s="111">
        <f t="shared" si="49"/>
        <v>3</v>
      </c>
      <c r="Z138" s="105">
        <v>54.823033777881399</v>
      </c>
      <c r="AA138" s="105">
        <f t="shared" si="62"/>
        <v>-1.1000000000000014</v>
      </c>
      <c r="AB138" s="112">
        <f t="shared" si="50"/>
        <v>2.8999999999999986</v>
      </c>
      <c r="AC138" s="15">
        <v>54.832192881177697</v>
      </c>
      <c r="AD138" s="114">
        <f t="shared" si="63"/>
        <v>9.9999999999994316E-2</v>
      </c>
      <c r="AE138" s="110">
        <v>46.907220000000002</v>
      </c>
      <c r="AF138" s="111">
        <f t="shared" si="64"/>
        <v>-2.8999999999999986</v>
      </c>
      <c r="AG138" s="105">
        <v>47.942713786629596</v>
      </c>
      <c r="AH138" s="105">
        <f t="shared" si="65"/>
        <v>-2.5</v>
      </c>
      <c r="AI138" s="112">
        <f t="shared" si="51"/>
        <v>-1.6000000000000014</v>
      </c>
      <c r="AJ138" s="15">
        <v>50.435241655456402</v>
      </c>
      <c r="AK138" s="114">
        <f t="shared" si="66"/>
        <v>0.10000000000000142</v>
      </c>
      <c r="AL138" s="110">
        <v>48.969070000000002</v>
      </c>
      <c r="AM138" s="111">
        <f t="shared" si="52"/>
        <v>-0.29999999999999716</v>
      </c>
      <c r="AN138" s="105">
        <v>48.829956967602897</v>
      </c>
      <c r="AO138" s="105">
        <f t="shared" si="67"/>
        <v>-0.40000000000000568</v>
      </c>
      <c r="AP138" s="112">
        <f t="shared" si="53"/>
        <v>9.9999999999994316E-2</v>
      </c>
      <c r="AQ138" s="15">
        <v>49.269302481368598</v>
      </c>
      <c r="AR138" s="114">
        <f t="shared" si="68"/>
        <v>0.39999999999999858</v>
      </c>
      <c r="AS138" s="110">
        <v>53.350520000000003</v>
      </c>
      <c r="AT138" s="111">
        <f t="shared" si="54"/>
        <v>2</v>
      </c>
      <c r="AU138" s="105">
        <v>53.350999999999999</v>
      </c>
      <c r="AV138" s="105">
        <f t="shared" si="69"/>
        <v>4.1000000000000014</v>
      </c>
      <c r="AW138" s="112">
        <f t="shared" si="55"/>
        <v>2</v>
      </c>
      <c r="AX138" s="15">
        <v>49.058127210873899</v>
      </c>
      <c r="AY138" s="114">
        <f t="shared" si="70"/>
        <v>-0.60000000000000142</v>
      </c>
    </row>
    <row r="139" spans="1:51">
      <c r="A139" s="41"/>
      <c r="B139" s="60" t="s">
        <v>6</v>
      </c>
      <c r="C139" s="110">
        <v>50.865380000000002</v>
      </c>
      <c r="D139" s="111">
        <f t="shared" si="43"/>
        <v>-2.1000000000000014</v>
      </c>
      <c r="E139" s="105">
        <v>50.716024556848097</v>
      </c>
      <c r="F139" s="105">
        <f t="shared" si="56"/>
        <v>-1.1999999999999957</v>
      </c>
      <c r="G139" s="112">
        <f t="shared" si="44"/>
        <v>-1.2999999999999972</v>
      </c>
      <c r="H139" s="108">
        <v>51.5734485773811</v>
      </c>
      <c r="I139" s="113">
        <f t="shared" si="57"/>
        <v>-0.19999999999999574</v>
      </c>
      <c r="J139" s="110">
        <v>50.928359999999998</v>
      </c>
      <c r="K139" s="111">
        <f t="shared" si="45"/>
        <v>-4.2000000000000028</v>
      </c>
      <c r="L139" s="105">
        <v>51.1297412397968</v>
      </c>
      <c r="M139" s="105">
        <f t="shared" si="58"/>
        <v>-2.2999999999999972</v>
      </c>
      <c r="N139" s="112">
        <f t="shared" si="46"/>
        <v>-3</v>
      </c>
      <c r="O139" s="15">
        <v>52.498669664161397</v>
      </c>
      <c r="P139" s="114">
        <f t="shared" si="59"/>
        <v>-0.29999999999999716</v>
      </c>
      <c r="Q139" s="110">
        <v>51.923079999999999</v>
      </c>
      <c r="R139" s="111">
        <f t="shared" si="47"/>
        <v>-3.5</v>
      </c>
      <c r="S139" s="105">
        <v>51.366004004132201</v>
      </c>
      <c r="T139" s="105">
        <f t="shared" si="60"/>
        <v>-2.7000000000000028</v>
      </c>
      <c r="U139" s="112">
        <f t="shared" si="48"/>
        <v>-1.6000000000000014</v>
      </c>
      <c r="V139" s="15">
        <v>53.085516724373001</v>
      </c>
      <c r="W139" s="114">
        <f t="shared" si="61"/>
        <v>-0.10000000000000142</v>
      </c>
      <c r="X139" s="110">
        <v>55.528849999999998</v>
      </c>
      <c r="Y139" s="111">
        <f t="shared" si="49"/>
        <v>1</v>
      </c>
      <c r="Z139" s="105">
        <v>54.255345872845503</v>
      </c>
      <c r="AA139" s="105">
        <f t="shared" si="62"/>
        <v>-0.5</v>
      </c>
      <c r="AB139" s="112">
        <f t="shared" si="50"/>
        <v>2.2999999999999972</v>
      </c>
      <c r="AC139" s="15">
        <v>54.2048033309418</v>
      </c>
      <c r="AD139" s="114">
        <f t="shared" si="63"/>
        <v>-0.59999999999999432</v>
      </c>
      <c r="AE139" s="110">
        <v>49.759619999999998</v>
      </c>
      <c r="AF139" s="111">
        <f t="shared" si="64"/>
        <v>2.8999999999999986</v>
      </c>
      <c r="AG139" s="105">
        <v>49.748815810073303</v>
      </c>
      <c r="AH139" s="105">
        <f t="shared" si="65"/>
        <v>1.8000000000000043</v>
      </c>
      <c r="AI139" s="112">
        <f t="shared" si="51"/>
        <v>-2.5</v>
      </c>
      <c r="AJ139" s="15">
        <v>50.439618227544699</v>
      </c>
      <c r="AK139" s="114">
        <f t="shared" si="66"/>
        <v>0</v>
      </c>
      <c r="AL139" s="110">
        <v>49.759619999999998</v>
      </c>
      <c r="AM139" s="111">
        <f t="shared" si="52"/>
        <v>0.5</v>
      </c>
      <c r="AN139" s="105">
        <v>50.1714207755576</v>
      </c>
      <c r="AO139" s="105">
        <f t="shared" si="67"/>
        <v>1.4000000000000057</v>
      </c>
      <c r="AP139" s="112">
        <f t="shared" si="53"/>
        <v>0.5</v>
      </c>
      <c r="AQ139" s="15">
        <v>49.707914578506397</v>
      </c>
      <c r="AR139" s="114">
        <f t="shared" si="68"/>
        <v>0.40000000000000568</v>
      </c>
      <c r="AS139" s="110">
        <v>47.35577</v>
      </c>
      <c r="AT139" s="111">
        <f t="shared" si="54"/>
        <v>-6.1000000000000014</v>
      </c>
      <c r="AU139" s="105">
        <v>47.356000000000002</v>
      </c>
      <c r="AV139" s="105">
        <f t="shared" si="69"/>
        <v>-6</v>
      </c>
      <c r="AW139" s="112">
        <f t="shared" si="55"/>
        <v>-6.1000000000000014</v>
      </c>
      <c r="AX139" s="15">
        <v>48.456441642566801</v>
      </c>
      <c r="AY139" s="114">
        <f t="shared" si="70"/>
        <v>-0.60000000000000142</v>
      </c>
    </row>
    <row r="140" spans="1:51">
      <c r="A140" s="41"/>
      <c r="B140" s="60" t="s">
        <v>7</v>
      </c>
      <c r="C140" s="110">
        <v>53.105260000000001</v>
      </c>
      <c r="D140" s="111">
        <f t="shared" si="43"/>
        <v>1</v>
      </c>
      <c r="E140" s="105">
        <v>52.296615257277999</v>
      </c>
      <c r="F140" s="105">
        <f t="shared" si="56"/>
        <v>1.5999999999999943</v>
      </c>
      <c r="G140" s="112">
        <f t="shared" si="44"/>
        <v>0.39999999999999858</v>
      </c>
      <c r="H140" s="108">
        <v>51.166991601037999</v>
      </c>
      <c r="I140" s="113">
        <f t="shared" si="57"/>
        <v>-0.39999999999999858</v>
      </c>
      <c r="J140" s="110">
        <v>54.73086</v>
      </c>
      <c r="K140" s="111">
        <f t="shared" si="45"/>
        <v>-0.89999999999999858</v>
      </c>
      <c r="L140" s="105">
        <v>53.587648531289197</v>
      </c>
      <c r="M140" s="105">
        <f t="shared" si="58"/>
        <v>2.5</v>
      </c>
      <c r="N140" s="112">
        <f t="shared" si="46"/>
        <v>-1.6000000000000014</v>
      </c>
      <c r="O140" s="15">
        <v>51.8510645881261</v>
      </c>
      <c r="P140" s="114">
        <f t="shared" si="59"/>
        <v>-0.60000000000000142</v>
      </c>
      <c r="Q140" s="110">
        <v>56.31579</v>
      </c>
      <c r="R140" s="111">
        <f t="shared" si="47"/>
        <v>0.19999999999999574</v>
      </c>
      <c r="S140" s="105">
        <v>54.427809158312897</v>
      </c>
      <c r="T140" s="105">
        <f t="shared" si="60"/>
        <v>3</v>
      </c>
      <c r="U140" s="112">
        <f t="shared" si="48"/>
        <v>-0.80000000000000426</v>
      </c>
      <c r="V140" s="15">
        <v>52.598219044595297</v>
      </c>
      <c r="W140" s="114">
        <f t="shared" si="61"/>
        <v>-0.5</v>
      </c>
      <c r="X140" s="110">
        <v>57.894739999999999</v>
      </c>
      <c r="Y140" s="111">
        <f t="shared" si="49"/>
        <v>3.1000000000000014</v>
      </c>
      <c r="Z140" s="105">
        <v>54.8228145719278</v>
      </c>
      <c r="AA140" s="105">
        <f t="shared" si="62"/>
        <v>0.5</v>
      </c>
      <c r="AB140" s="112">
        <f t="shared" si="50"/>
        <v>1.6999999999999957</v>
      </c>
      <c r="AC140" s="15">
        <v>52.889888962176002</v>
      </c>
      <c r="AD140" s="114">
        <f t="shared" si="63"/>
        <v>-1.3000000000000043</v>
      </c>
      <c r="AE140" s="110">
        <v>54.210529999999999</v>
      </c>
      <c r="AF140" s="111">
        <f t="shared" si="64"/>
        <v>4.4000000000000057</v>
      </c>
      <c r="AG140" s="105">
        <v>52.724949704444903</v>
      </c>
      <c r="AH140" s="105">
        <f t="shared" si="65"/>
        <v>3</v>
      </c>
      <c r="AI140" s="112">
        <f t="shared" si="51"/>
        <v>0.10000000000000142</v>
      </c>
      <c r="AJ140" s="15">
        <v>50.360089711235098</v>
      </c>
      <c r="AK140" s="114">
        <f t="shared" si="66"/>
        <v>0</v>
      </c>
      <c r="AL140" s="110">
        <v>47.36842</v>
      </c>
      <c r="AM140" s="111">
        <f t="shared" si="52"/>
        <v>-1.1000000000000014</v>
      </c>
      <c r="AN140" s="105">
        <v>49.049580568529599</v>
      </c>
      <c r="AO140" s="105">
        <f t="shared" si="67"/>
        <v>-1.2000000000000028</v>
      </c>
      <c r="AP140" s="112">
        <f t="shared" si="53"/>
        <v>-1</v>
      </c>
      <c r="AQ140" s="15">
        <v>50.2070072828324</v>
      </c>
      <c r="AR140" s="114">
        <f t="shared" si="68"/>
        <v>0.5</v>
      </c>
      <c r="AS140" s="110">
        <v>49.736840000000001</v>
      </c>
      <c r="AT140" s="111">
        <f t="shared" si="54"/>
        <v>2.5</v>
      </c>
      <c r="AU140" s="105">
        <v>49.737000000000002</v>
      </c>
      <c r="AV140" s="105">
        <f t="shared" si="69"/>
        <v>2.3000000000000043</v>
      </c>
      <c r="AW140" s="112">
        <f t="shared" si="55"/>
        <v>2.5</v>
      </c>
      <c r="AX140" s="15">
        <v>47.9464127627555</v>
      </c>
      <c r="AY140" s="114">
        <f t="shared" si="70"/>
        <v>-0.60000000000000142</v>
      </c>
    </row>
    <row r="141" spans="1:51">
      <c r="A141" s="41"/>
      <c r="B141" s="60" t="s">
        <v>6</v>
      </c>
      <c r="C141" s="110">
        <v>52.938600000000001</v>
      </c>
      <c r="D141" s="111">
        <f t="shared" si="43"/>
        <v>-0.70000000000000284</v>
      </c>
      <c r="E141" s="105">
        <v>51.635271669263901</v>
      </c>
      <c r="F141" s="105">
        <f t="shared" si="56"/>
        <v>-0.69999999999999574</v>
      </c>
      <c r="G141" s="112">
        <f t="shared" si="44"/>
        <v>-0.79999999999999716</v>
      </c>
      <c r="H141" s="108">
        <v>50.721471041487597</v>
      </c>
      <c r="I141" s="113">
        <f t="shared" si="57"/>
        <v>-0.5</v>
      </c>
      <c r="J141" s="110">
        <v>52.32855</v>
      </c>
      <c r="K141" s="111">
        <f t="shared" si="45"/>
        <v>-3.1000000000000014</v>
      </c>
      <c r="L141" s="105">
        <v>51.895954252279601</v>
      </c>
      <c r="M141" s="105">
        <f t="shared" si="58"/>
        <v>-1.7000000000000028</v>
      </c>
      <c r="N141" s="112">
        <f t="shared" si="46"/>
        <v>-2.8000000000000043</v>
      </c>
      <c r="O141" s="15">
        <v>51.057825431634697</v>
      </c>
      <c r="P141" s="114">
        <f t="shared" si="59"/>
        <v>-0.79999999999999716</v>
      </c>
      <c r="Q141" s="110">
        <v>56.140349999999998</v>
      </c>
      <c r="R141" s="111">
        <f t="shared" si="47"/>
        <v>-1</v>
      </c>
      <c r="S141" s="105">
        <v>53.098584246520403</v>
      </c>
      <c r="T141" s="105">
        <f t="shared" si="60"/>
        <v>-1.2999999999999972</v>
      </c>
      <c r="U141" s="112">
        <f t="shared" si="48"/>
        <v>-1.6999999999999957</v>
      </c>
      <c r="V141" s="15">
        <v>51.9760223004998</v>
      </c>
      <c r="W141" s="114">
        <f t="shared" si="61"/>
        <v>-0.60000000000000142</v>
      </c>
      <c r="X141" s="110">
        <v>59.429819999999999</v>
      </c>
      <c r="Y141" s="111">
        <f t="shared" si="49"/>
        <v>1.6999999999999957</v>
      </c>
      <c r="Z141" s="105">
        <v>57.1091531902455</v>
      </c>
      <c r="AA141" s="105">
        <f t="shared" si="62"/>
        <v>2.3000000000000043</v>
      </c>
      <c r="AB141" s="112">
        <f t="shared" si="50"/>
        <v>1.3999999999999986</v>
      </c>
      <c r="AC141" s="15">
        <v>51.216094202900997</v>
      </c>
      <c r="AD141" s="114">
        <f t="shared" si="63"/>
        <v>-1.6999999999999957</v>
      </c>
      <c r="AE141" s="110">
        <v>52.850879999999997</v>
      </c>
      <c r="AF141" s="111">
        <f t="shared" si="64"/>
        <v>-1.3000000000000043</v>
      </c>
      <c r="AG141" s="105">
        <v>51.299000616279301</v>
      </c>
      <c r="AH141" s="105">
        <f t="shared" si="65"/>
        <v>-1.4000000000000057</v>
      </c>
      <c r="AI141" s="112">
        <f t="shared" si="51"/>
        <v>1.7999999999999972</v>
      </c>
      <c r="AJ141" s="15">
        <v>50.298348286731603</v>
      </c>
      <c r="AK141" s="114">
        <f t="shared" si="66"/>
        <v>-0.10000000000000142</v>
      </c>
      <c r="AL141" s="110">
        <v>48.903509999999997</v>
      </c>
      <c r="AM141" s="111">
        <f t="shared" si="52"/>
        <v>-0.70000000000000284</v>
      </c>
      <c r="AN141" s="105">
        <v>49.479095005346302</v>
      </c>
      <c r="AO141" s="105">
        <f t="shared" si="67"/>
        <v>0.5</v>
      </c>
      <c r="AP141" s="112">
        <f t="shared" si="53"/>
        <v>-0.70000000000000284</v>
      </c>
      <c r="AQ141" s="15">
        <v>50.740680949131203</v>
      </c>
      <c r="AR141" s="114">
        <f t="shared" si="68"/>
        <v>0.5</v>
      </c>
      <c r="AS141" s="110">
        <v>47.36842</v>
      </c>
      <c r="AT141" s="111">
        <f t="shared" si="54"/>
        <v>-5.6000000000000014</v>
      </c>
      <c r="AU141" s="105">
        <v>47.368000000000002</v>
      </c>
      <c r="AV141" s="105">
        <f t="shared" si="69"/>
        <v>-2.3000000000000043</v>
      </c>
      <c r="AW141" s="112">
        <f t="shared" si="55"/>
        <v>-5.6000000000000014</v>
      </c>
      <c r="AX141" s="15">
        <v>47.561072087260698</v>
      </c>
      <c r="AY141" s="114">
        <f t="shared" si="70"/>
        <v>-0.29999999999999716</v>
      </c>
    </row>
    <row r="142" spans="1:51">
      <c r="A142" s="41"/>
      <c r="B142" s="60" t="s">
        <v>8</v>
      </c>
      <c r="C142" s="110">
        <v>48</v>
      </c>
      <c r="D142" s="111">
        <f t="shared" si="43"/>
        <v>-4.7000000000000028</v>
      </c>
      <c r="E142" s="105">
        <v>48.748403770058097</v>
      </c>
      <c r="F142" s="105">
        <f t="shared" si="56"/>
        <v>-2.8999999999999986</v>
      </c>
      <c r="G142" s="112">
        <f t="shared" si="44"/>
        <v>-4.1999999999999957</v>
      </c>
      <c r="H142" s="108">
        <v>50.343871398446304</v>
      </c>
      <c r="I142" s="113">
        <f t="shared" si="57"/>
        <v>-0.40000000000000568</v>
      </c>
      <c r="J142" s="110">
        <v>49.068550000000002</v>
      </c>
      <c r="K142" s="111">
        <f t="shared" si="45"/>
        <v>-5</v>
      </c>
      <c r="L142" s="105">
        <v>48.518643501308603</v>
      </c>
      <c r="M142" s="105">
        <f t="shared" si="58"/>
        <v>-3.3999999999999986</v>
      </c>
      <c r="N142" s="112">
        <f t="shared" si="46"/>
        <v>-5.2999999999999972</v>
      </c>
      <c r="O142" s="15">
        <v>50.358698782408197</v>
      </c>
      <c r="P142" s="114">
        <f t="shared" si="59"/>
        <v>-0.70000000000000284</v>
      </c>
      <c r="Q142" s="110">
        <v>49.210529999999999</v>
      </c>
      <c r="R142" s="111">
        <f t="shared" si="47"/>
        <v>-6.1999999999999957</v>
      </c>
      <c r="S142" s="105">
        <v>48.829634516569499</v>
      </c>
      <c r="T142" s="105">
        <f t="shared" si="60"/>
        <v>-4.3000000000000043</v>
      </c>
      <c r="U142" s="112">
        <f t="shared" si="48"/>
        <v>-6.5</v>
      </c>
      <c r="V142" s="15">
        <v>51.446479009208197</v>
      </c>
      <c r="W142" s="114">
        <f t="shared" si="61"/>
        <v>-0.60000000000000142</v>
      </c>
      <c r="X142" s="110">
        <v>47.63158</v>
      </c>
      <c r="Y142" s="111">
        <f t="shared" si="49"/>
        <v>-9.3999999999999986</v>
      </c>
      <c r="Z142" s="105">
        <v>47.885533893696199</v>
      </c>
      <c r="AA142" s="105">
        <f t="shared" si="62"/>
        <v>-9.2000000000000028</v>
      </c>
      <c r="AB142" s="112">
        <f t="shared" si="50"/>
        <v>-9.6000000000000014</v>
      </c>
      <c r="AC142" s="15">
        <v>49.577160363412702</v>
      </c>
      <c r="AD142" s="114">
        <f t="shared" si="63"/>
        <v>-1.6000000000000014</v>
      </c>
      <c r="AE142" s="110">
        <v>49.736840000000001</v>
      </c>
      <c r="AF142" s="111">
        <f t="shared" si="64"/>
        <v>-3.1999999999999957</v>
      </c>
      <c r="AG142" s="105">
        <v>49.997721089531801</v>
      </c>
      <c r="AH142" s="105">
        <f t="shared" si="65"/>
        <v>-1.2999999999999972</v>
      </c>
      <c r="AI142" s="112">
        <f t="shared" si="51"/>
        <v>-0.5</v>
      </c>
      <c r="AJ142" s="15">
        <v>50.256589733051598</v>
      </c>
      <c r="AK142" s="114">
        <f t="shared" si="66"/>
        <v>0</v>
      </c>
      <c r="AL142" s="110">
        <v>47.894739999999999</v>
      </c>
      <c r="AM142" s="111">
        <f t="shared" si="52"/>
        <v>-0.10000000000000142</v>
      </c>
      <c r="AN142" s="105">
        <v>48.848971997422403</v>
      </c>
      <c r="AO142" s="105">
        <f t="shared" si="67"/>
        <v>-0.70000000000000284</v>
      </c>
      <c r="AP142" s="112">
        <f t="shared" si="53"/>
        <v>-0.10000000000000142</v>
      </c>
      <c r="AQ142" s="15">
        <v>51.2738154140932</v>
      </c>
      <c r="AR142" s="114">
        <f t="shared" si="68"/>
        <v>0.59999999999999432</v>
      </c>
      <c r="AS142" s="110">
        <v>45.526319999999998</v>
      </c>
      <c r="AT142" s="111">
        <f t="shared" si="54"/>
        <v>-7.3999999999999986</v>
      </c>
      <c r="AU142" s="105">
        <v>45.526000000000003</v>
      </c>
      <c r="AV142" s="105">
        <f t="shared" si="69"/>
        <v>-1.8999999999999986</v>
      </c>
      <c r="AW142" s="112">
        <f t="shared" si="55"/>
        <v>-7.3999999999999986</v>
      </c>
      <c r="AX142" s="15">
        <v>47.305897869997899</v>
      </c>
      <c r="AY142" s="114">
        <f t="shared" si="70"/>
        <v>-0.30000000000000426</v>
      </c>
    </row>
    <row r="143" spans="1:51">
      <c r="A143" s="41"/>
      <c r="B143" s="60" t="s">
        <v>8</v>
      </c>
      <c r="C143" s="110">
        <v>48.379309999999997</v>
      </c>
      <c r="D143" s="111">
        <f t="shared" si="43"/>
        <v>-3.5</v>
      </c>
      <c r="E143" s="105">
        <v>49.946831826623502</v>
      </c>
      <c r="F143" s="105">
        <f t="shared" si="56"/>
        <v>1.1999999999999957</v>
      </c>
      <c r="G143" s="112">
        <f t="shared" si="44"/>
        <v>-3.3999999999999986</v>
      </c>
      <c r="H143" s="108">
        <v>50.025989855680699</v>
      </c>
      <c r="I143" s="113">
        <f t="shared" si="57"/>
        <v>-0.29999999999999716</v>
      </c>
      <c r="J143" s="110">
        <v>47.969929999999998</v>
      </c>
      <c r="K143" s="111">
        <f t="shared" si="45"/>
        <v>-4.2000000000000028</v>
      </c>
      <c r="L143" s="105">
        <v>49.242557904330702</v>
      </c>
      <c r="M143" s="105">
        <f t="shared" si="58"/>
        <v>0.70000000000000284</v>
      </c>
      <c r="N143" s="112">
        <f t="shared" si="46"/>
        <v>-4.5999999999999943</v>
      </c>
      <c r="O143" s="15">
        <v>49.894310093746697</v>
      </c>
      <c r="P143" s="114">
        <f t="shared" si="59"/>
        <v>-0.5</v>
      </c>
      <c r="Q143" s="110">
        <v>47.93103</v>
      </c>
      <c r="R143" s="111">
        <f t="shared" si="47"/>
        <v>-6</v>
      </c>
      <c r="S143" s="105">
        <v>51.302528406592799</v>
      </c>
      <c r="T143" s="105">
        <f t="shared" si="60"/>
        <v>2.5</v>
      </c>
      <c r="U143" s="112">
        <f t="shared" si="48"/>
        <v>-5.3000000000000043</v>
      </c>
      <c r="V143" s="15">
        <v>51.077803162906797</v>
      </c>
      <c r="W143" s="114">
        <f t="shared" si="61"/>
        <v>-0.29999999999999716</v>
      </c>
      <c r="X143" s="110">
        <v>44.482759999999999</v>
      </c>
      <c r="Y143" s="111">
        <f t="shared" si="49"/>
        <v>-9.6000000000000014</v>
      </c>
      <c r="Z143" s="105">
        <v>47.934245276509699</v>
      </c>
      <c r="AA143" s="105">
        <f t="shared" si="62"/>
        <v>0</v>
      </c>
      <c r="AB143" s="112">
        <f t="shared" si="50"/>
        <v>-10.100000000000001</v>
      </c>
      <c r="AC143" s="15">
        <v>48.4108258460058</v>
      </c>
      <c r="AD143" s="114">
        <f t="shared" si="63"/>
        <v>-1.2000000000000028</v>
      </c>
      <c r="AE143" s="110">
        <v>48.103450000000002</v>
      </c>
      <c r="AF143" s="111">
        <f t="shared" si="64"/>
        <v>-1.6000000000000014</v>
      </c>
      <c r="AG143" s="105">
        <v>49.035537515451402</v>
      </c>
      <c r="AH143" s="105">
        <f t="shared" si="65"/>
        <v>-1</v>
      </c>
      <c r="AI143" s="112">
        <f t="shared" si="51"/>
        <v>-2.2999999999999972</v>
      </c>
      <c r="AJ143" s="15">
        <v>50.120356070421103</v>
      </c>
      <c r="AK143" s="114">
        <f t="shared" si="66"/>
        <v>-0.19999999999999574</v>
      </c>
      <c r="AL143" s="110">
        <v>56.206899999999997</v>
      </c>
      <c r="AM143" s="111">
        <f t="shared" si="52"/>
        <v>7.3000000000000043</v>
      </c>
      <c r="AN143" s="105">
        <v>56.738491806140303</v>
      </c>
      <c r="AO143" s="105">
        <f t="shared" si="67"/>
        <v>7.9000000000000057</v>
      </c>
      <c r="AP143" s="112">
        <f t="shared" si="53"/>
        <v>7.4000000000000057</v>
      </c>
      <c r="AQ143" s="15">
        <v>51.765915330772202</v>
      </c>
      <c r="AR143" s="114">
        <f t="shared" si="68"/>
        <v>0.5</v>
      </c>
      <c r="AS143" s="110">
        <v>45.172409999999999</v>
      </c>
      <c r="AT143" s="111">
        <f t="shared" si="54"/>
        <v>-7</v>
      </c>
      <c r="AU143" s="105">
        <v>45.171999999999997</v>
      </c>
      <c r="AV143" s="105">
        <f t="shared" si="69"/>
        <v>-0.29999999999999716</v>
      </c>
      <c r="AW143" s="112">
        <f t="shared" si="55"/>
        <v>-7</v>
      </c>
      <c r="AX143" s="15">
        <v>47.146262071928</v>
      </c>
      <c r="AY143" s="114">
        <f t="shared" si="70"/>
        <v>-0.19999999999999574</v>
      </c>
    </row>
    <row r="144" spans="1:51">
      <c r="A144" s="41"/>
      <c r="B144" s="60" t="s">
        <v>7</v>
      </c>
      <c r="C144" s="110">
        <v>49.5</v>
      </c>
      <c r="D144" s="111">
        <f t="shared" si="43"/>
        <v>-1.8999999999999986</v>
      </c>
      <c r="E144" s="105">
        <v>49.156295112554297</v>
      </c>
      <c r="F144" s="105">
        <f t="shared" si="56"/>
        <v>-0.69999999999999574</v>
      </c>
      <c r="G144" s="112">
        <f t="shared" si="44"/>
        <v>-2.2999999999999972</v>
      </c>
      <c r="H144" s="108">
        <v>49.8394047758337</v>
      </c>
      <c r="I144" s="113">
        <f t="shared" si="57"/>
        <v>-0.20000000000000284</v>
      </c>
      <c r="J144" s="110">
        <v>49.652389999999997</v>
      </c>
      <c r="K144" s="111">
        <f t="shared" si="45"/>
        <v>-3</v>
      </c>
      <c r="L144" s="105">
        <v>49.289926984216301</v>
      </c>
      <c r="M144" s="105">
        <f t="shared" si="58"/>
        <v>9.9999999999994316E-2</v>
      </c>
      <c r="N144" s="112">
        <f t="shared" si="46"/>
        <v>-2.1000000000000014</v>
      </c>
      <c r="O144" s="15">
        <v>49.7648251538522</v>
      </c>
      <c r="P144" s="114">
        <f t="shared" si="59"/>
        <v>-0.10000000000000142</v>
      </c>
      <c r="Q144" s="110">
        <v>50.5</v>
      </c>
      <c r="R144" s="111">
        <f t="shared" si="47"/>
        <v>-1.1000000000000014</v>
      </c>
      <c r="S144" s="105">
        <v>50.362279570618099</v>
      </c>
      <c r="T144" s="105">
        <f t="shared" si="60"/>
        <v>-0.89999999999999858</v>
      </c>
      <c r="U144" s="112">
        <f t="shared" si="48"/>
        <v>-2.1000000000000014</v>
      </c>
      <c r="V144" s="15">
        <v>50.917029098348102</v>
      </c>
      <c r="W144" s="114">
        <f t="shared" si="61"/>
        <v>-0.20000000000000284</v>
      </c>
      <c r="X144" s="110">
        <v>44.833329999999997</v>
      </c>
      <c r="Y144" s="111">
        <f t="shared" si="49"/>
        <v>-10.300000000000004</v>
      </c>
      <c r="Z144" s="105">
        <v>45.7607576351785</v>
      </c>
      <c r="AA144" s="105">
        <f t="shared" si="62"/>
        <v>-2.1000000000000014</v>
      </c>
      <c r="AB144" s="112">
        <f t="shared" si="50"/>
        <v>-8.4000000000000057</v>
      </c>
      <c r="AC144" s="15">
        <v>48.024308314413602</v>
      </c>
      <c r="AD144" s="114">
        <f t="shared" si="63"/>
        <v>-0.39999999999999858</v>
      </c>
      <c r="AE144" s="110">
        <v>49.833329999999997</v>
      </c>
      <c r="AF144" s="111">
        <f t="shared" si="64"/>
        <v>1.6999999999999957</v>
      </c>
      <c r="AG144" s="105">
        <v>49.618493036418698</v>
      </c>
      <c r="AH144" s="105">
        <f t="shared" si="65"/>
        <v>0.60000000000000142</v>
      </c>
      <c r="AI144" s="112">
        <f t="shared" si="51"/>
        <v>0.20000000000000284</v>
      </c>
      <c r="AJ144" s="15">
        <v>49.880439656596998</v>
      </c>
      <c r="AK144" s="114">
        <f t="shared" si="66"/>
        <v>-0.20000000000000284</v>
      </c>
      <c r="AL144" s="110">
        <v>54.666670000000003</v>
      </c>
      <c r="AM144" s="111">
        <f t="shared" si="52"/>
        <v>6.5</v>
      </c>
      <c r="AN144" s="105">
        <v>53.368035026925597</v>
      </c>
      <c r="AO144" s="105">
        <f t="shared" si="67"/>
        <v>-3.3000000000000043</v>
      </c>
      <c r="AP144" s="112">
        <f t="shared" si="53"/>
        <v>6.3999999999999986</v>
      </c>
      <c r="AQ144" s="15">
        <v>52.178750222229098</v>
      </c>
      <c r="AR144" s="114">
        <f t="shared" si="68"/>
        <v>0.40000000000000568</v>
      </c>
      <c r="AS144" s="110">
        <v>47.666670000000003</v>
      </c>
      <c r="AT144" s="111">
        <f t="shared" si="54"/>
        <v>-5</v>
      </c>
      <c r="AU144" s="105">
        <v>47.667000000000002</v>
      </c>
      <c r="AV144" s="105">
        <f t="shared" si="69"/>
        <v>2.5</v>
      </c>
      <c r="AW144" s="112">
        <f t="shared" si="55"/>
        <v>-5</v>
      </c>
      <c r="AX144" s="15">
        <v>47.035050617189</v>
      </c>
      <c r="AY144" s="114">
        <f t="shared" si="70"/>
        <v>-0.10000000000000142</v>
      </c>
    </row>
    <row r="145" spans="1:51">
      <c r="A145" s="41"/>
      <c r="B145" s="60" t="s">
        <v>9</v>
      </c>
      <c r="C145" s="110">
        <v>51.5</v>
      </c>
      <c r="D145" s="111">
        <f t="shared" si="43"/>
        <v>0.5</v>
      </c>
      <c r="E145" s="105">
        <v>50.703624232871398</v>
      </c>
      <c r="F145" s="105">
        <f t="shared" si="56"/>
        <v>1.5</v>
      </c>
      <c r="G145" s="112">
        <f t="shared" si="44"/>
        <v>0.30000000000000426</v>
      </c>
      <c r="H145" s="108">
        <v>49.723712791085497</v>
      </c>
      <c r="I145" s="113">
        <f t="shared" si="57"/>
        <v>-9.9999999999994316E-2</v>
      </c>
      <c r="J145" s="110">
        <v>52.455030000000001</v>
      </c>
      <c r="K145" s="111">
        <f t="shared" si="45"/>
        <v>-0.60000000000000142</v>
      </c>
      <c r="L145" s="105">
        <v>51.370710403283297</v>
      </c>
      <c r="M145" s="105">
        <f t="shared" si="58"/>
        <v>2.1000000000000014</v>
      </c>
      <c r="N145" s="112">
        <f t="shared" si="46"/>
        <v>-1</v>
      </c>
      <c r="O145" s="15">
        <v>49.833962957655999</v>
      </c>
      <c r="P145" s="114">
        <f t="shared" si="59"/>
        <v>0</v>
      </c>
      <c r="Q145" s="110">
        <v>52.5</v>
      </c>
      <c r="R145" s="111">
        <f t="shared" si="47"/>
        <v>-1</v>
      </c>
      <c r="S145" s="105">
        <v>50.909202538242802</v>
      </c>
      <c r="T145" s="105">
        <f t="shared" si="60"/>
        <v>0.5</v>
      </c>
      <c r="U145" s="112">
        <f t="shared" si="48"/>
        <v>-1.3000000000000043</v>
      </c>
      <c r="V145" s="15">
        <v>50.723946594235301</v>
      </c>
      <c r="W145" s="114">
        <f t="shared" si="61"/>
        <v>-0.19999999999999574</v>
      </c>
      <c r="X145" s="110">
        <v>51.25</v>
      </c>
      <c r="Y145" s="111">
        <f t="shared" si="49"/>
        <v>-3</v>
      </c>
      <c r="Z145" s="105">
        <v>50.412874987552698</v>
      </c>
      <c r="AA145" s="105">
        <f t="shared" si="62"/>
        <v>4.6000000000000014</v>
      </c>
      <c r="AB145" s="112">
        <f t="shared" si="50"/>
        <v>-3.3000000000000043</v>
      </c>
      <c r="AC145" s="15">
        <v>48.304528244725603</v>
      </c>
      <c r="AD145" s="114">
        <f t="shared" si="63"/>
        <v>0.29999999999999716</v>
      </c>
      <c r="AE145" s="110">
        <v>50.416670000000003</v>
      </c>
      <c r="AF145" s="111">
        <f t="shared" si="64"/>
        <v>0.60000000000000142</v>
      </c>
      <c r="AG145" s="105">
        <v>49.627050403807701</v>
      </c>
      <c r="AH145" s="105">
        <f t="shared" si="65"/>
        <v>0</v>
      </c>
      <c r="AI145" s="112">
        <f t="shared" si="51"/>
        <v>1.6000000000000014</v>
      </c>
      <c r="AJ145" s="15">
        <v>49.522633400191701</v>
      </c>
      <c r="AK145" s="114">
        <f t="shared" si="66"/>
        <v>-0.39999999999999858</v>
      </c>
      <c r="AL145" s="110">
        <v>55.208329999999997</v>
      </c>
      <c r="AM145" s="111">
        <f t="shared" si="52"/>
        <v>5.7000000000000028</v>
      </c>
      <c r="AN145" s="105">
        <v>53.979419856725698</v>
      </c>
      <c r="AO145" s="105">
        <f t="shared" si="67"/>
        <v>0.60000000000000142</v>
      </c>
      <c r="AP145" s="112">
        <f t="shared" si="53"/>
        <v>5.7000000000000028</v>
      </c>
      <c r="AQ145" s="15">
        <v>52.4684359186218</v>
      </c>
      <c r="AR145" s="114">
        <f t="shared" si="68"/>
        <v>0.29999999999999716</v>
      </c>
      <c r="AS145" s="110">
        <v>48.125</v>
      </c>
      <c r="AT145" s="111">
        <f t="shared" si="54"/>
        <v>-1.1999999999999957</v>
      </c>
      <c r="AU145" s="105">
        <v>48.125</v>
      </c>
      <c r="AV145" s="105">
        <f t="shared" si="69"/>
        <v>0.39999999999999858</v>
      </c>
      <c r="AW145" s="112">
        <f t="shared" si="55"/>
        <v>-1.1999999999999957</v>
      </c>
      <c r="AX145" s="15">
        <v>46.921339881825503</v>
      </c>
      <c r="AY145" s="114">
        <f t="shared" si="70"/>
        <v>-0.10000000000000142</v>
      </c>
    </row>
    <row r="146" spans="1:51">
      <c r="A146" s="41"/>
      <c r="B146" s="60" t="s">
        <v>10</v>
      </c>
      <c r="C146" s="110">
        <v>50.22936</v>
      </c>
      <c r="D146" s="111">
        <f t="shared" ref="D146:D209" si="71">(ROUND(C146,1)-ROUND(C134,1))</f>
        <v>-0.89999999999999858</v>
      </c>
      <c r="E146" s="105">
        <v>50.063189910946299</v>
      </c>
      <c r="F146" s="105">
        <f t="shared" si="56"/>
        <v>-0.60000000000000142</v>
      </c>
      <c r="G146" s="112">
        <f t="shared" ref="G146:G209" si="72">(ROUND(E146,1)-ROUND(E134,1))</f>
        <v>-0.60000000000000142</v>
      </c>
      <c r="H146" s="108">
        <v>49.536266555174699</v>
      </c>
      <c r="I146" s="113">
        <f t="shared" si="57"/>
        <v>-0.20000000000000284</v>
      </c>
      <c r="J146" s="110">
        <v>50.223129999999998</v>
      </c>
      <c r="K146" s="111">
        <f t="shared" ref="K146:K209" si="73">(ROUND(J146,1)-ROUND(J134,1))</f>
        <v>-2.7999999999999972</v>
      </c>
      <c r="L146" s="105">
        <v>49.365469498124298</v>
      </c>
      <c r="M146" s="105">
        <f t="shared" si="58"/>
        <v>-2</v>
      </c>
      <c r="N146" s="112">
        <f t="shared" ref="N146:N177" si="74">(ROUND(L146,1)-ROUND(L134,1))</f>
        <v>-2.5</v>
      </c>
      <c r="O146" s="15">
        <v>49.894839795850899</v>
      </c>
      <c r="P146" s="114">
        <f t="shared" si="59"/>
        <v>0.10000000000000142</v>
      </c>
      <c r="Q146" s="110">
        <v>51.834859999999999</v>
      </c>
      <c r="R146" s="111">
        <f t="shared" ref="R146:R177" si="75">(ROUND(Q146,1)-ROUND(Q134,1))</f>
        <v>0.19999999999999574</v>
      </c>
      <c r="S146" s="105">
        <v>51.660958279257102</v>
      </c>
      <c r="T146" s="105">
        <f t="shared" si="60"/>
        <v>0.80000000000000426</v>
      </c>
      <c r="U146" s="112">
        <f t="shared" ref="U146:U177" si="76">(ROUND(S146,1)-ROUND(S134,1))</f>
        <v>0.70000000000000284</v>
      </c>
      <c r="V146" s="15">
        <v>50.185034122824497</v>
      </c>
      <c r="W146" s="114">
        <f t="shared" si="61"/>
        <v>-0.5</v>
      </c>
      <c r="X146" s="110">
        <v>48.165140000000001</v>
      </c>
      <c r="Y146" s="111">
        <f t="shared" ref="Y146:Y177" si="77">(ROUND(X146,1)-ROUND(X134,1))</f>
        <v>-4.3999999999999986</v>
      </c>
      <c r="Z146" s="105">
        <v>48.957058087108003</v>
      </c>
      <c r="AA146" s="105">
        <f t="shared" si="62"/>
        <v>-1.3999999999999986</v>
      </c>
      <c r="AB146" s="112">
        <f t="shared" ref="AB146:AB177" si="78">(ROUND(Z146,1)-ROUND(Z134,1))</f>
        <v>-4.1000000000000014</v>
      </c>
      <c r="AC146" s="15">
        <v>48.861137789479102</v>
      </c>
      <c r="AD146" s="114">
        <f t="shared" si="63"/>
        <v>0.60000000000000142</v>
      </c>
      <c r="AE146" s="110">
        <v>51.376150000000003</v>
      </c>
      <c r="AF146" s="111">
        <f t="shared" si="64"/>
        <v>1</v>
      </c>
      <c r="AG146" s="105">
        <v>50.7828080559444</v>
      </c>
      <c r="AH146" s="105">
        <f t="shared" si="65"/>
        <v>1.1999999999999957</v>
      </c>
      <c r="AI146" s="112">
        <f t="shared" ref="AI146:AI177" si="79">(ROUND(AG146,1)-ROUND(AG134,1))</f>
        <v>1.6999999999999957</v>
      </c>
      <c r="AJ146" s="15">
        <v>49.001928677930302</v>
      </c>
      <c r="AK146" s="114">
        <f t="shared" si="66"/>
        <v>-0.5</v>
      </c>
      <c r="AL146" s="110">
        <v>52.522939999999998</v>
      </c>
      <c r="AM146" s="111">
        <f t="shared" ref="AM146:AM177" si="80">(ROUND(AL146,1)-ROUND(AL134,1))</f>
        <v>4.6000000000000014</v>
      </c>
      <c r="AN146" s="105">
        <v>52.464026677340399</v>
      </c>
      <c r="AO146" s="105">
        <f t="shared" si="67"/>
        <v>-1.5</v>
      </c>
      <c r="AP146" s="112">
        <f t="shared" ref="AP146:AP177" si="81">(ROUND(AN146,1)-ROUND(AN134,1))</f>
        <v>4.3999999999999986</v>
      </c>
      <c r="AQ146" s="15">
        <v>52.592592392253501</v>
      </c>
      <c r="AR146" s="114">
        <f t="shared" si="68"/>
        <v>0.10000000000000142</v>
      </c>
      <c r="AS146" s="110">
        <v>47.247709999999998</v>
      </c>
      <c r="AT146" s="111">
        <f t="shared" ref="AT146:AT177" si="82">(ROUND(AS146,1)-ROUND(AS134,1))</f>
        <v>-6.2999999999999972</v>
      </c>
      <c r="AU146" s="105">
        <v>47.247999999999998</v>
      </c>
      <c r="AV146" s="105">
        <f t="shared" si="69"/>
        <v>-0.89999999999999858</v>
      </c>
      <c r="AW146" s="112">
        <f t="shared" ref="AW146:AW177" si="83">(ROUND(AU146,1)-ROUND(AU134,1))</f>
        <v>-6.2999999999999972</v>
      </c>
      <c r="AX146" s="15">
        <v>46.780648348207102</v>
      </c>
      <c r="AY146" s="114">
        <f t="shared" si="70"/>
        <v>-0.10000000000000142</v>
      </c>
    </row>
    <row r="147" spans="1:51">
      <c r="A147" s="41"/>
      <c r="B147" s="60" t="s">
        <v>11</v>
      </c>
      <c r="C147" s="110">
        <v>49.952829999999999</v>
      </c>
      <c r="D147" s="111">
        <f t="shared" si="71"/>
        <v>-3.7000000000000028</v>
      </c>
      <c r="E147" s="105">
        <v>48.679350627074498</v>
      </c>
      <c r="F147" s="105">
        <f t="shared" si="56"/>
        <v>-1.3999999999999986</v>
      </c>
      <c r="G147" s="112">
        <f t="shared" si="72"/>
        <v>-3.5999999999999943</v>
      </c>
      <c r="H147" s="108">
        <v>49.072184973793</v>
      </c>
      <c r="I147" s="113">
        <f t="shared" si="57"/>
        <v>-0.39999999999999858</v>
      </c>
      <c r="J147" s="110">
        <v>51.270589999999999</v>
      </c>
      <c r="K147" s="111">
        <f t="shared" si="73"/>
        <v>-2.7000000000000028</v>
      </c>
      <c r="L147" s="105">
        <v>49.849272851757298</v>
      </c>
      <c r="M147" s="105">
        <f t="shared" si="58"/>
        <v>0.39999999999999858</v>
      </c>
      <c r="N147" s="112">
        <f t="shared" si="74"/>
        <v>-2.2000000000000028</v>
      </c>
      <c r="O147" s="15">
        <v>49.700371139438097</v>
      </c>
      <c r="P147" s="114">
        <f t="shared" si="59"/>
        <v>-0.19999999999999574</v>
      </c>
      <c r="Q147" s="110">
        <v>52.594340000000003</v>
      </c>
      <c r="R147" s="111">
        <f t="shared" si="75"/>
        <v>-3.8999999999999986</v>
      </c>
      <c r="S147" s="105">
        <v>49.160538685828001</v>
      </c>
      <c r="T147" s="105">
        <f t="shared" si="60"/>
        <v>-2.5</v>
      </c>
      <c r="U147" s="112">
        <f t="shared" si="76"/>
        <v>-3.7999999999999972</v>
      </c>
      <c r="V147" s="15">
        <v>49.043435913898101</v>
      </c>
      <c r="W147" s="114">
        <f t="shared" si="61"/>
        <v>-1.2000000000000028</v>
      </c>
      <c r="X147" s="110">
        <v>50.707549999999998</v>
      </c>
      <c r="Y147" s="111">
        <f t="shared" si="77"/>
        <v>-6</v>
      </c>
      <c r="Z147" s="105">
        <v>48.388473534910702</v>
      </c>
      <c r="AA147" s="105">
        <f t="shared" si="62"/>
        <v>-0.60000000000000142</v>
      </c>
      <c r="AB147" s="112">
        <f t="shared" si="78"/>
        <v>-5.8999999999999986</v>
      </c>
      <c r="AC147" s="15">
        <v>49.239504446512797</v>
      </c>
      <c r="AD147" s="114">
        <f t="shared" si="63"/>
        <v>0.30000000000000426</v>
      </c>
      <c r="AE147" s="110">
        <v>48.349060000000001</v>
      </c>
      <c r="AF147" s="111">
        <f t="shared" si="64"/>
        <v>-3.1000000000000014</v>
      </c>
      <c r="AG147" s="105">
        <v>48.052277493346097</v>
      </c>
      <c r="AH147" s="105">
        <f t="shared" si="65"/>
        <v>-2.6999999999999957</v>
      </c>
      <c r="AI147" s="112">
        <f t="shared" si="79"/>
        <v>-3.7999999999999972</v>
      </c>
      <c r="AJ147" s="15">
        <v>48.240133626341198</v>
      </c>
      <c r="AK147" s="114">
        <f t="shared" si="66"/>
        <v>-0.79999999999999716</v>
      </c>
      <c r="AL147" s="110">
        <v>50.943399999999997</v>
      </c>
      <c r="AM147" s="111">
        <f t="shared" si="80"/>
        <v>1.7999999999999972</v>
      </c>
      <c r="AN147" s="105">
        <v>51.0281528142215</v>
      </c>
      <c r="AO147" s="105">
        <f t="shared" si="67"/>
        <v>-1.5</v>
      </c>
      <c r="AP147" s="112">
        <f t="shared" si="81"/>
        <v>1.6000000000000014</v>
      </c>
      <c r="AQ147" s="15">
        <v>52.527188036827702</v>
      </c>
      <c r="AR147" s="114">
        <f t="shared" si="68"/>
        <v>-0.10000000000000142</v>
      </c>
      <c r="AS147" s="110">
        <v>47.169809999999998</v>
      </c>
      <c r="AT147" s="111">
        <f t="shared" si="82"/>
        <v>-6.5</v>
      </c>
      <c r="AU147" s="105">
        <v>47.2</v>
      </c>
      <c r="AV147" s="105">
        <f t="shared" si="69"/>
        <v>0</v>
      </c>
      <c r="AW147" s="112">
        <f t="shared" si="83"/>
        <v>-6.5</v>
      </c>
      <c r="AX147" s="15">
        <v>46.5921861009137</v>
      </c>
      <c r="AY147" s="114">
        <f t="shared" si="70"/>
        <v>-0.19999999999999574</v>
      </c>
    </row>
    <row r="148" spans="1:51">
      <c r="A148" s="41"/>
      <c r="B148" s="60" t="s">
        <v>12</v>
      </c>
      <c r="C148" s="110">
        <v>47.075470000000003</v>
      </c>
      <c r="D148" s="111">
        <f t="shared" si="71"/>
        <v>-2.6000000000000014</v>
      </c>
      <c r="E148" s="105">
        <v>47.907936941669398</v>
      </c>
      <c r="F148" s="105">
        <f t="shared" si="56"/>
        <v>-0.80000000000000426</v>
      </c>
      <c r="G148" s="112">
        <f t="shared" si="72"/>
        <v>-3.5</v>
      </c>
      <c r="H148" s="108">
        <v>48.232861107789503</v>
      </c>
      <c r="I148" s="113">
        <f t="shared" si="57"/>
        <v>-0.89999999999999858</v>
      </c>
      <c r="J148" s="110">
        <v>46.376359999999998</v>
      </c>
      <c r="K148" s="111">
        <f t="shared" si="73"/>
        <v>-2.8999999999999986</v>
      </c>
      <c r="L148" s="105">
        <v>49.090623446959</v>
      </c>
      <c r="M148" s="105">
        <f t="shared" si="58"/>
        <v>-0.69999999999999574</v>
      </c>
      <c r="N148" s="112">
        <f t="shared" si="74"/>
        <v>-3.1000000000000014</v>
      </c>
      <c r="O148" s="15">
        <v>48.966297305704799</v>
      </c>
      <c r="P148" s="114">
        <f t="shared" si="59"/>
        <v>-0.70000000000000284</v>
      </c>
      <c r="Q148" s="110">
        <v>45.990569999999998</v>
      </c>
      <c r="R148" s="111">
        <f t="shared" si="75"/>
        <v>-4.7999999999999972</v>
      </c>
      <c r="S148" s="105">
        <v>47.7266811621367</v>
      </c>
      <c r="T148" s="105">
        <f t="shared" si="60"/>
        <v>-1.5</v>
      </c>
      <c r="U148" s="112">
        <f t="shared" si="76"/>
        <v>-4.5999999999999943</v>
      </c>
      <c r="V148" s="15">
        <v>47.318644246484602</v>
      </c>
      <c r="W148" s="114">
        <f t="shared" si="61"/>
        <v>-1.7000000000000028</v>
      </c>
      <c r="X148" s="110">
        <v>48.820749999999997</v>
      </c>
      <c r="Y148" s="111">
        <f t="shared" si="77"/>
        <v>-1.7000000000000028</v>
      </c>
      <c r="Z148" s="105">
        <v>51.398017182815302</v>
      </c>
      <c r="AA148" s="105">
        <f t="shared" si="62"/>
        <v>3</v>
      </c>
      <c r="AB148" s="112">
        <f t="shared" si="78"/>
        <v>-1.6000000000000014</v>
      </c>
      <c r="AC148" s="15">
        <v>49.196959191597301</v>
      </c>
      <c r="AD148" s="114">
        <f t="shared" si="63"/>
        <v>0</v>
      </c>
      <c r="AE148" s="110">
        <v>44.575470000000003</v>
      </c>
      <c r="AF148" s="111">
        <f t="shared" si="64"/>
        <v>-3.6999999999999957</v>
      </c>
      <c r="AG148" s="105">
        <v>46.3171812038238</v>
      </c>
      <c r="AH148" s="105">
        <f t="shared" si="65"/>
        <v>-1.8000000000000043</v>
      </c>
      <c r="AI148" s="112">
        <f t="shared" si="79"/>
        <v>-4.3000000000000043</v>
      </c>
      <c r="AJ148" s="15">
        <v>47.3118268956053</v>
      </c>
      <c r="AK148" s="114">
        <f t="shared" si="66"/>
        <v>-0.90000000000000568</v>
      </c>
      <c r="AL148" s="110">
        <v>53.066040000000001</v>
      </c>
      <c r="AM148" s="111">
        <f t="shared" si="80"/>
        <v>3.1000000000000014</v>
      </c>
      <c r="AN148" s="105">
        <v>52.573139755989601</v>
      </c>
      <c r="AO148" s="105">
        <f t="shared" si="67"/>
        <v>1.6000000000000014</v>
      </c>
      <c r="AP148" s="112">
        <f t="shared" si="81"/>
        <v>3.7000000000000028</v>
      </c>
      <c r="AQ148" s="15">
        <v>52.263530738947203</v>
      </c>
      <c r="AR148" s="114">
        <f t="shared" si="68"/>
        <v>-0.20000000000000284</v>
      </c>
      <c r="AS148" s="110">
        <v>42.924529999999997</v>
      </c>
      <c r="AT148" s="111">
        <f t="shared" si="82"/>
        <v>-5.2000000000000028</v>
      </c>
      <c r="AU148" s="105">
        <v>42.9</v>
      </c>
      <c r="AV148" s="105">
        <f t="shared" si="69"/>
        <v>-4.3000000000000043</v>
      </c>
      <c r="AW148" s="112">
        <f t="shared" si="83"/>
        <v>-5.2000000000000028</v>
      </c>
      <c r="AX148" s="15">
        <v>46.371160599219202</v>
      </c>
      <c r="AY148" s="114">
        <f t="shared" si="70"/>
        <v>-0.20000000000000284</v>
      </c>
    </row>
    <row r="149" spans="1:51">
      <c r="A149" s="42">
        <v>2017</v>
      </c>
      <c r="B149" s="60" t="s">
        <v>4</v>
      </c>
      <c r="C149" s="110">
        <v>48.37079</v>
      </c>
      <c r="D149" s="111">
        <f t="shared" si="71"/>
        <v>-2.7000000000000028</v>
      </c>
      <c r="E149" s="105">
        <v>49.291133815556101</v>
      </c>
      <c r="F149" s="105">
        <f t="shared" si="56"/>
        <v>1.3999999999999986</v>
      </c>
      <c r="G149" s="112">
        <f t="shared" si="72"/>
        <v>-2.6000000000000014</v>
      </c>
      <c r="H149" s="108">
        <v>47.256702174596498</v>
      </c>
      <c r="I149" s="113">
        <f t="shared" si="57"/>
        <v>-0.90000000000000568</v>
      </c>
      <c r="J149" s="110">
        <v>49.014679999999998</v>
      </c>
      <c r="K149" s="111">
        <f t="shared" si="73"/>
        <v>-3.8999999999999986</v>
      </c>
      <c r="L149" s="105">
        <v>49.629576608283898</v>
      </c>
      <c r="M149" s="105">
        <f t="shared" si="58"/>
        <v>0.5</v>
      </c>
      <c r="N149" s="112">
        <f t="shared" si="74"/>
        <v>-3.8999999999999986</v>
      </c>
      <c r="O149" s="15">
        <v>47.8558108949968</v>
      </c>
      <c r="P149" s="114">
        <f t="shared" si="59"/>
        <v>-1.1000000000000014</v>
      </c>
      <c r="Q149" s="110">
        <v>44.66292</v>
      </c>
      <c r="R149" s="111">
        <f t="shared" si="75"/>
        <v>-6.1999999999999957</v>
      </c>
      <c r="S149" s="105">
        <v>46.646327923105503</v>
      </c>
      <c r="T149" s="105">
        <f t="shared" si="60"/>
        <v>-1.1000000000000014</v>
      </c>
      <c r="U149" s="112">
        <f t="shared" si="76"/>
        <v>-6.6999999999999957</v>
      </c>
      <c r="V149" s="15">
        <v>45.502370125177301</v>
      </c>
      <c r="W149" s="114">
        <f t="shared" si="61"/>
        <v>-1.7999999999999972</v>
      </c>
      <c r="X149" s="110">
        <v>49.157299999999999</v>
      </c>
      <c r="Y149" s="111">
        <f t="shared" si="77"/>
        <v>-7.1999999999999957</v>
      </c>
      <c r="Z149" s="105">
        <v>49.323466502607701</v>
      </c>
      <c r="AA149" s="105">
        <f t="shared" si="62"/>
        <v>-2.1000000000000014</v>
      </c>
      <c r="AB149" s="112">
        <f t="shared" si="78"/>
        <v>-6.6000000000000014</v>
      </c>
      <c r="AC149" s="15">
        <v>48.918569895958903</v>
      </c>
      <c r="AD149" s="114">
        <f t="shared" si="63"/>
        <v>-0.30000000000000426</v>
      </c>
      <c r="AE149" s="110">
        <v>48.876399999999997</v>
      </c>
      <c r="AF149" s="111">
        <f t="shared" si="64"/>
        <v>4.2999999999999972</v>
      </c>
      <c r="AG149" s="105">
        <v>49.614448157174699</v>
      </c>
      <c r="AH149" s="105">
        <f t="shared" si="65"/>
        <v>3.3000000000000043</v>
      </c>
      <c r="AI149" s="112">
        <f t="shared" si="79"/>
        <v>-0.79999999999999716</v>
      </c>
      <c r="AJ149" s="15">
        <v>46.465380287374103</v>
      </c>
      <c r="AK149" s="114">
        <f t="shared" si="66"/>
        <v>-0.79999999999999716</v>
      </c>
      <c r="AL149" s="110">
        <v>53.37079</v>
      </c>
      <c r="AM149" s="111">
        <f t="shared" si="80"/>
        <v>3.8999999999999986</v>
      </c>
      <c r="AN149" s="105">
        <v>52.932850520135801</v>
      </c>
      <c r="AO149" s="105">
        <f t="shared" si="67"/>
        <v>0.29999999999999716</v>
      </c>
      <c r="AP149" s="112">
        <f t="shared" si="81"/>
        <v>3.6999999999999957</v>
      </c>
      <c r="AQ149" s="15">
        <v>51.833330812526398</v>
      </c>
      <c r="AR149" s="114">
        <f t="shared" si="68"/>
        <v>-0.5</v>
      </c>
      <c r="AS149" s="110">
        <v>45.786520000000003</v>
      </c>
      <c r="AT149" s="111">
        <f t="shared" si="82"/>
        <v>-3.3000000000000043</v>
      </c>
      <c r="AU149" s="105">
        <v>45.786999999999999</v>
      </c>
      <c r="AV149" s="105">
        <f t="shared" si="69"/>
        <v>2.8999999999999986</v>
      </c>
      <c r="AW149" s="112">
        <f t="shared" si="83"/>
        <v>-3.5</v>
      </c>
      <c r="AX149" s="15">
        <v>46.163886454602</v>
      </c>
      <c r="AY149" s="114">
        <f t="shared" si="70"/>
        <v>-0.19999999999999574</v>
      </c>
    </row>
    <row r="150" spans="1:51">
      <c r="A150" s="41"/>
      <c r="B150" s="60" t="s">
        <v>5</v>
      </c>
      <c r="C150" s="110">
        <v>45.36036</v>
      </c>
      <c r="D150" s="111">
        <f t="shared" si="71"/>
        <v>-5.3000000000000043</v>
      </c>
      <c r="E150" s="105">
        <v>45.546988008272599</v>
      </c>
      <c r="F150" s="105">
        <f t="shared" si="56"/>
        <v>-3.7999999999999972</v>
      </c>
      <c r="G150" s="112">
        <f t="shared" si="72"/>
        <v>-6.3999999999999986</v>
      </c>
      <c r="H150" s="108">
        <v>46.440469781833301</v>
      </c>
      <c r="I150" s="113">
        <f t="shared" si="57"/>
        <v>-0.89999999999999858</v>
      </c>
      <c r="J150" s="110">
        <v>44.765639999999998</v>
      </c>
      <c r="K150" s="111">
        <f t="shared" si="73"/>
        <v>-7.5</v>
      </c>
      <c r="L150" s="105">
        <v>45.454667678057497</v>
      </c>
      <c r="M150" s="105">
        <f t="shared" si="58"/>
        <v>-4.1000000000000014</v>
      </c>
      <c r="N150" s="112">
        <f t="shared" si="74"/>
        <v>-7.8999999999999986</v>
      </c>
      <c r="O150" s="15">
        <v>46.7322524070008</v>
      </c>
      <c r="P150" s="114">
        <f t="shared" si="59"/>
        <v>-1.1999999999999957</v>
      </c>
      <c r="Q150" s="110">
        <v>39.189190000000004</v>
      </c>
      <c r="R150" s="111">
        <f t="shared" si="75"/>
        <v>-11.299999999999997</v>
      </c>
      <c r="S150" s="105">
        <v>41.722775167726503</v>
      </c>
      <c r="T150" s="105">
        <f t="shared" si="60"/>
        <v>-4.8999999999999986</v>
      </c>
      <c r="U150" s="112">
        <f t="shared" si="76"/>
        <v>-12.399999999999999</v>
      </c>
      <c r="V150" s="15">
        <v>44.122426509652897</v>
      </c>
      <c r="W150" s="114">
        <f t="shared" si="61"/>
        <v>-1.3999999999999986</v>
      </c>
      <c r="X150" s="110">
        <v>46.62162</v>
      </c>
      <c r="Y150" s="111">
        <f t="shared" si="77"/>
        <v>-7.2999999999999972</v>
      </c>
      <c r="Z150" s="105">
        <v>47.113486633846797</v>
      </c>
      <c r="AA150" s="105">
        <f t="shared" si="62"/>
        <v>-2.1999999999999957</v>
      </c>
      <c r="AB150" s="112">
        <f t="shared" si="78"/>
        <v>-7.6999999999999957</v>
      </c>
      <c r="AC150" s="15">
        <v>48.614084235426802</v>
      </c>
      <c r="AD150" s="114">
        <f t="shared" si="63"/>
        <v>-0.29999999999999716</v>
      </c>
      <c r="AE150" s="110">
        <v>44.594589999999997</v>
      </c>
      <c r="AF150" s="111">
        <f t="shared" si="64"/>
        <v>-4.2999999999999972</v>
      </c>
      <c r="AG150" s="105">
        <v>45.369213113691799</v>
      </c>
      <c r="AH150" s="105">
        <f t="shared" si="65"/>
        <v>-4.2000000000000028</v>
      </c>
      <c r="AI150" s="112">
        <f t="shared" si="79"/>
        <v>-2.5</v>
      </c>
      <c r="AJ150" s="15">
        <v>45.954435246009702</v>
      </c>
      <c r="AK150" s="114">
        <f t="shared" si="66"/>
        <v>-0.5</v>
      </c>
      <c r="AL150" s="110">
        <v>53.6036</v>
      </c>
      <c r="AM150" s="111">
        <f t="shared" si="80"/>
        <v>4.6000000000000014</v>
      </c>
      <c r="AN150" s="105">
        <v>52.508569691567097</v>
      </c>
      <c r="AO150" s="105">
        <f t="shared" si="67"/>
        <v>-0.39999999999999858</v>
      </c>
      <c r="AP150" s="112">
        <f t="shared" si="81"/>
        <v>3.7000000000000028</v>
      </c>
      <c r="AQ150" s="15">
        <v>51.287167073720802</v>
      </c>
      <c r="AR150" s="114">
        <f t="shared" si="68"/>
        <v>-0.5</v>
      </c>
      <c r="AS150" s="110">
        <v>42.792789999999997</v>
      </c>
      <c r="AT150" s="111">
        <f t="shared" si="82"/>
        <v>-10.600000000000001</v>
      </c>
      <c r="AU150" s="105">
        <v>42.792999999999999</v>
      </c>
      <c r="AV150" s="105">
        <f t="shared" si="69"/>
        <v>-3</v>
      </c>
      <c r="AW150" s="112">
        <f t="shared" si="83"/>
        <v>-10.600000000000001</v>
      </c>
      <c r="AX150" s="15">
        <v>45.992444453176397</v>
      </c>
      <c r="AY150" s="114">
        <f t="shared" si="70"/>
        <v>-0.20000000000000284</v>
      </c>
    </row>
    <row r="151" spans="1:51">
      <c r="A151" s="41"/>
      <c r="B151" s="60" t="s">
        <v>6</v>
      </c>
      <c r="C151" s="110">
        <v>46.203699999999998</v>
      </c>
      <c r="D151" s="111">
        <f t="shared" si="71"/>
        <v>-4.6999999999999957</v>
      </c>
      <c r="E151" s="105">
        <v>44.972126150823101</v>
      </c>
      <c r="F151" s="105">
        <f t="shared" si="56"/>
        <v>-0.5</v>
      </c>
      <c r="G151" s="112">
        <f t="shared" si="72"/>
        <v>-5.7000000000000028</v>
      </c>
      <c r="H151" s="108">
        <v>45.973882022059101</v>
      </c>
      <c r="I151" s="113">
        <f t="shared" si="57"/>
        <v>-0.39999999999999858</v>
      </c>
      <c r="J151" s="110">
        <v>46.12471</v>
      </c>
      <c r="K151" s="111">
        <f t="shared" si="73"/>
        <v>-4.7999999999999972</v>
      </c>
      <c r="L151" s="105">
        <v>45.933522219006903</v>
      </c>
      <c r="M151" s="105">
        <f t="shared" si="58"/>
        <v>0.39999999999999858</v>
      </c>
      <c r="N151" s="112">
        <f t="shared" si="74"/>
        <v>-5.2000000000000028</v>
      </c>
      <c r="O151" s="15">
        <v>45.969736027816403</v>
      </c>
      <c r="P151" s="114">
        <f t="shared" si="59"/>
        <v>-0.70000000000000284</v>
      </c>
      <c r="Q151" s="110">
        <v>44.212960000000002</v>
      </c>
      <c r="R151" s="111">
        <f t="shared" si="75"/>
        <v>-7.6999999999999957</v>
      </c>
      <c r="S151" s="105">
        <v>42.325438250337399</v>
      </c>
      <c r="T151" s="105">
        <f t="shared" si="60"/>
        <v>0.59999999999999432</v>
      </c>
      <c r="U151" s="112">
        <f t="shared" si="76"/>
        <v>-9.1000000000000014</v>
      </c>
      <c r="V151" s="15">
        <v>43.467137042225303</v>
      </c>
      <c r="W151" s="114">
        <f t="shared" si="61"/>
        <v>-0.60000000000000142</v>
      </c>
      <c r="X151" s="110">
        <v>49.074069999999999</v>
      </c>
      <c r="Y151" s="111">
        <f t="shared" si="77"/>
        <v>-6.3999999999999986</v>
      </c>
      <c r="Z151" s="105">
        <v>46.761387757181197</v>
      </c>
      <c r="AA151" s="105">
        <f t="shared" si="62"/>
        <v>-0.30000000000000426</v>
      </c>
      <c r="AB151" s="112">
        <f t="shared" si="78"/>
        <v>-7.5</v>
      </c>
      <c r="AC151" s="15">
        <v>48.479586772810599</v>
      </c>
      <c r="AD151" s="114">
        <f t="shared" si="63"/>
        <v>-0.10000000000000142</v>
      </c>
      <c r="AE151" s="110">
        <v>44.44444</v>
      </c>
      <c r="AF151" s="111">
        <f t="shared" si="64"/>
        <v>-0.20000000000000284</v>
      </c>
      <c r="AG151" s="105">
        <v>43.794257320489002</v>
      </c>
      <c r="AH151" s="105">
        <f t="shared" si="65"/>
        <v>-1.6000000000000014</v>
      </c>
      <c r="AI151" s="112">
        <f t="shared" si="79"/>
        <v>-5.9000000000000057</v>
      </c>
      <c r="AJ151" s="15">
        <v>45.871413690937104</v>
      </c>
      <c r="AK151" s="114">
        <f t="shared" si="66"/>
        <v>-0.10000000000000142</v>
      </c>
      <c r="AL151" s="110">
        <v>49.768520000000002</v>
      </c>
      <c r="AM151" s="111">
        <f t="shared" si="80"/>
        <v>0</v>
      </c>
      <c r="AN151" s="105">
        <v>49.9987749057671</v>
      </c>
      <c r="AO151" s="105">
        <f t="shared" si="67"/>
        <v>-2.5</v>
      </c>
      <c r="AP151" s="112">
        <f t="shared" si="81"/>
        <v>-0.20000000000000284</v>
      </c>
      <c r="AQ151" s="15">
        <v>50.691310762121198</v>
      </c>
      <c r="AR151" s="114">
        <f t="shared" si="68"/>
        <v>-0.59999999999999432</v>
      </c>
      <c r="AS151" s="110">
        <v>43.518520000000002</v>
      </c>
      <c r="AT151" s="111">
        <f t="shared" si="82"/>
        <v>-3.8999999999999986</v>
      </c>
      <c r="AU151" s="105">
        <v>43.518999999999998</v>
      </c>
      <c r="AV151" s="105">
        <f t="shared" si="69"/>
        <v>0.70000000000000284</v>
      </c>
      <c r="AW151" s="112">
        <f t="shared" si="83"/>
        <v>-3.8999999999999986</v>
      </c>
      <c r="AX151" s="15">
        <v>45.872397393860702</v>
      </c>
      <c r="AY151" s="114">
        <f t="shared" si="70"/>
        <v>-0.10000000000000142</v>
      </c>
    </row>
    <row r="152" spans="1:51">
      <c r="A152" s="41"/>
      <c r="B152" s="60" t="s">
        <v>7</v>
      </c>
      <c r="C152" s="110">
        <v>44.541980000000002</v>
      </c>
      <c r="D152" s="111">
        <f t="shared" si="71"/>
        <v>-8.6000000000000014</v>
      </c>
      <c r="E152" s="105">
        <v>44.691431550330499</v>
      </c>
      <c r="F152" s="105">
        <f t="shared" si="56"/>
        <v>-0.29999999999999716</v>
      </c>
      <c r="G152" s="112">
        <f t="shared" si="72"/>
        <v>-7.5999999999999943</v>
      </c>
      <c r="H152" s="108">
        <v>45.899224810345501</v>
      </c>
      <c r="I152" s="113">
        <f t="shared" si="57"/>
        <v>-0.10000000000000142</v>
      </c>
      <c r="J152" s="110">
        <v>44.603499999999997</v>
      </c>
      <c r="K152" s="111">
        <f t="shared" si="73"/>
        <v>-10.100000000000001</v>
      </c>
      <c r="L152" s="105">
        <v>44.464040133152302</v>
      </c>
      <c r="M152" s="105">
        <f t="shared" si="58"/>
        <v>-1.3999999999999986</v>
      </c>
      <c r="N152" s="112">
        <f t="shared" si="74"/>
        <v>-9.1000000000000014</v>
      </c>
      <c r="O152" s="15">
        <v>45.7008414369161</v>
      </c>
      <c r="P152" s="114">
        <f t="shared" si="59"/>
        <v>-0.29999999999999716</v>
      </c>
      <c r="Q152" s="110">
        <v>41.412210000000002</v>
      </c>
      <c r="R152" s="111">
        <f t="shared" si="75"/>
        <v>-14.899999999999999</v>
      </c>
      <c r="S152" s="105">
        <v>42.482025639738097</v>
      </c>
      <c r="T152" s="105">
        <f t="shared" si="60"/>
        <v>0.20000000000000284</v>
      </c>
      <c r="U152" s="112">
        <f t="shared" si="76"/>
        <v>-11.899999999999999</v>
      </c>
      <c r="V152" s="15">
        <v>43.538730512848602</v>
      </c>
      <c r="W152" s="114">
        <f t="shared" si="61"/>
        <v>0</v>
      </c>
      <c r="X152" s="110">
        <v>50.190840000000001</v>
      </c>
      <c r="Y152" s="111">
        <f t="shared" si="77"/>
        <v>-7.6999999999999957</v>
      </c>
      <c r="Z152" s="105">
        <v>49.270358731354101</v>
      </c>
      <c r="AA152" s="105">
        <f t="shared" si="62"/>
        <v>2.5</v>
      </c>
      <c r="AB152" s="112">
        <f t="shared" si="78"/>
        <v>-5.5</v>
      </c>
      <c r="AC152" s="15">
        <v>48.547468686678201</v>
      </c>
      <c r="AD152" s="114">
        <f t="shared" si="63"/>
        <v>0</v>
      </c>
      <c r="AE152" s="110">
        <v>40.458019999999998</v>
      </c>
      <c r="AF152" s="111">
        <f t="shared" si="64"/>
        <v>-3.8999999999999986</v>
      </c>
      <c r="AG152" s="105">
        <v>39.183221645557701</v>
      </c>
      <c r="AH152" s="105">
        <f t="shared" si="65"/>
        <v>-4.5999999999999943</v>
      </c>
      <c r="AI152" s="112">
        <f t="shared" si="79"/>
        <v>-13.5</v>
      </c>
      <c r="AJ152" s="15">
        <v>46.127763083479401</v>
      </c>
      <c r="AK152" s="114">
        <f t="shared" si="66"/>
        <v>0.20000000000000284</v>
      </c>
      <c r="AL152" s="110">
        <v>47.328240000000001</v>
      </c>
      <c r="AM152" s="111">
        <f t="shared" si="80"/>
        <v>-0.10000000000000142</v>
      </c>
      <c r="AN152" s="105">
        <v>49.138407788616099</v>
      </c>
      <c r="AO152" s="105">
        <f t="shared" si="67"/>
        <v>-0.89999999999999858</v>
      </c>
      <c r="AP152" s="112">
        <f t="shared" si="81"/>
        <v>0.10000000000000142</v>
      </c>
      <c r="AQ152" s="15">
        <v>50.115381949757897</v>
      </c>
      <c r="AR152" s="114">
        <f t="shared" si="68"/>
        <v>-0.60000000000000142</v>
      </c>
      <c r="AS152" s="110">
        <v>43.320610000000002</v>
      </c>
      <c r="AT152" s="111">
        <f t="shared" si="82"/>
        <v>-6.4000000000000057</v>
      </c>
      <c r="AU152" s="105">
        <v>43.320999999999998</v>
      </c>
      <c r="AV152" s="105">
        <f t="shared" si="69"/>
        <v>-0.20000000000000284</v>
      </c>
      <c r="AW152" s="112">
        <f t="shared" si="83"/>
        <v>-6.4000000000000057</v>
      </c>
      <c r="AX152" s="15">
        <v>45.809797431802998</v>
      </c>
      <c r="AY152" s="114">
        <f t="shared" si="70"/>
        <v>-0.10000000000000142</v>
      </c>
    </row>
    <row r="153" spans="1:51">
      <c r="A153" s="41"/>
      <c r="B153" s="60" t="s">
        <v>6</v>
      </c>
      <c r="C153" s="110">
        <v>49.652169999999998</v>
      </c>
      <c r="D153" s="111">
        <f t="shared" si="71"/>
        <v>-3.1999999999999957</v>
      </c>
      <c r="E153" s="105">
        <v>48.497292587470199</v>
      </c>
      <c r="F153" s="105">
        <f t="shared" si="56"/>
        <v>3.7999999999999972</v>
      </c>
      <c r="G153" s="112">
        <f t="shared" si="72"/>
        <v>-3.1000000000000014</v>
      </c>
      <c r="H153" s="108">
        <v>46.066875571355503</v>
      </c>
      <c r="I153" s="113">
        <f t="shared" si="57"/>
        <v>0.20000000000000284</v>
      </c>
      <c r="J153" s="110">
        <v>50.75564</v>
      </c>
      <c r="K153" s="111">
        <f t="shared" si="73"/>
        <v>-1.5</v>
      </c>
      <c r="L153" s="105">
        <v>50.460776700040398</v>
      </c>
      <c r="M153" s="105">
        <f t="shared" si="58"/>
        <v>6</v>
      </c>
      <c r="N153" s="112">
        <f t="shared" si="74"/>
        <v>-1.3999999999999986</v>
      </c>
      <c r="O153" s="15">
        <v>51.940643660739198</v>
      </c>
      <c r="P153" s="114">
        <f t="shared" si="59"/>
        <v>6.1999999999999957</v>
      </c>
      <c r="Q153" s="110">
        <v>49.347830000000002</v>
      </c>
      <c r="R153" s="111">
        <f t="shared" si="75"/>
        <v>-6.8000000000000043</v>
      </c>
      <c r="S153" s="105">
        <v>46.2456788651997</v>
      </c>
      <c r="T153" s="105">
        <f t="shared" si="60"/>
        <v>3.7000000000000028</v>
      </c>
      <c r="U153" s="112">
        <f t="shared" si="76"/>
        <v>-6.8999999999999986</v>
      </c>
      <c r="V153" s="15">
        <v>44.040532479538101</v>
      </c>
      <c r="W153" s="114">
        <f t="shared" si="61"/>
        <v>0.5</v>
      </c>
      <c r="X153" s="110">
        <v>51.086959999999998</v>
      </c>
      <c r="Y153" s="111">
        <f t="shared" si="77"/>
        <v>-8.2999999999999972</v>
      </c>
      <c r="Z153" s="105">
        <v>49.620788499982602</v>
      </c>
      <c r="AA153" s="105">
        <f t="shared" si="62"/>
        <v>0.30000000000000426</v>
      </c>
      <c r="AB153" s="112">
        <f t="shared" si="78"/>
        <v>-7.5</v>
      </c>
      <c r="AC153" s="15">
        <v>48.618795988215702</v>
      </c>
      <c r="AD153" s="114">
        <f t="shared" si="63"/>
        <v>0.10000000000000142</v>
      </c>
      <c r="AE153" s="110">
        <v>50.217390000000002</v>
      </c>
      <c r="AF153" s="111">
        <f t="shared" si="64"/>
        <v>9.7000000000000028</v>
      </c>
      <c r="AG153" s="105">
        <v>48.673707106133499</v>
      </c>
      <c r="AH153" s="105">
        <f t="shared" si="65"/>
        <v>9.5</v>
      </c>
      <c r="AI153" s="112">
        <f t="shared" si="79"/>
        <v>-2.5999999999999943</v>
      </c>
      <c r="AJ153" s="15">
        <v>46.5060248675059</v>
      </c>
      <c r="AK153" s="114">
        <f t="shared" si="66"/>
        <v>0.39999999999999858</v>
      </c>
      <c r="AL153" s="110">
        <v>48.913040000000002</v>
      </c>
      <c r="AM153" s="111">
        <f t="shared" si="80"/>
        <v>0</v>
      </c>
      <c r="AN153" s="105">
        <v>49.640981115882099</v>
      </c>
      <c r="AO153" s="105">
        <f t="shared" si="67"/>
        <v>0.5</v>
      </c>
      <c r="AP153" s="112">
        <f t="shared" si="81"/>
        <v>0.10000000000000142</v>
      </c>
      <c r="AQ153" s="15">
        <v>49.622675304377502</v>
      </c>
      <c r="AR153" s="114">
        <f t="shared" si="68"/>
        <v>-0.5</v>
      </c>
      <c r="AS153" s="110">
        <v>48.695650000000001</v>
      </c>
      <c r="AT153" s="111">
        <f t="shared" si="82"/>
        <v>1.3000000000000043</v>
      </c>
      <c r="AU153" s="105">
        <v>48.7</v>
      </c>
      <c r="AV153" s="105">
        <f t="shared" si="69"/>
        <v>5.4000000000000057</v>
      </c>
      <c r="AW153" s="112">
        <f t="shared" si="83"/>
        <v>1.3000000000000043</v>
      </c>
      <c r="AX153" s="15">
        <v>52.628779395753597</v>
      </c>
      <c r="AY153" s="114">
        <f t="shared" si="70"/>
        <v>6.8000000000000043</v>
      </c>
    </row>
    <row r="154" spans="1:51">
      <c r="A154" s="41"/>
      <c r="B154" s="60" t="s">
        <v>8</v>
      </c>
      <c r="C154" s="110">
        <v>55.125</v>
      </c>
      <c r="D154" s="111">
        <f t="shared" si="71"/>
        <v>7.1000000000000014</v>
      </c>
      <c r="E154" s="105">
        <v>54.782290763493599</v>
      </c>
      <c r="F154" s="105">
        <f t="shared" si="56"/>
        <v>6.2999999999999972</v>
      </c>
      <c r="G154" s="112">
        <f t="shared" si="72"/>
        <v>6.0999999999999943</v>
      </c>
      <c r="H154" s="108">
        <v>53.226573037708199</v>
      </c>
      <c r="I154" s="113">
        <f t="shared" si="57"/>
        <v>7.1000000000000014</v>
      </c>
      <c r="J154" s="110">
        <v>55.371839999999999</v>
      </c>
      <c r="K154" s="111">
        <f t="shared" si="73"/>
        <v>6.2999999999999972</v>
      </c>
      <c r="L154" s="105">
        <v>54.607489711955999</v>
      </c>
      <c r="M154" s="105">
        <f t="shared" si="58"/>
        <v>4.1000000000000014</v>
      </c>
      <c r="N154" s="112">
        <f t="shared" si="74"/>
        <v>6.1000000000000014</v>
      </c>
      <c r="O154" s="15">
        <v>52.406926531863697</v>
      </c>
      <c r="P154" s="114">
        <f t="shared" si="59"/>
        <v>0.5</v>
      </c>
      <c r="Q154" s="110">
        <v>57.1875</v>
      </c>
      <c r="R154" s="111">
        <f t="shared" si="75"/>
        <v>8</v>
      </c>
      <c r="S154" s="105">
        <v>56.381946789404701</v>
      </c>
      <c r="T154" s="105">
        <f t="shared" si="60"/>
        <v>10.199999999999996</v>
      </c>
      <c r="U154" s="112">
        <f t="shared" si="76"/>
        <v>7.6000000000000014</v>
      </c>
      <c r="V154" s="15">
        <v>55.355019983171999</v>
      </c>
      <c r="W154" s="114">
        <f t="shared" si="61"/>
        <v>11.399999999999999</v>
      </c>
      <c r="X154" s="110">
        <v>58.75</v>
      </c>
      <c r="Y154" s="111">
        <f t="shared" si="77"/>
        <v>11.199999999999996</v>
      </c>
      <c r="Z154" s="105">
        <v>58.797938118310803</v>
      </c>
      <c r="AA154" s="105">
        <f t="shared" si="62"/>
        <v>9.1999999999999957</v>
      </c>
      <c r="AB154" s="112">
        <f t="shared" si="78"/>
        <v>10.899999999999999</v>
      </c>
      <c r="AC154" s="15">
        <v>57.556218052037998</v>
      </c>
      <c r="AD154" s="114">
        <f t="shared" si="63"/>
        <v>9</v>
      </c>
      <c r="AE154" s="110">
        <v>53.75</v>
      </c>
      <c r="AF154" s="111">
        <f t="shared" si="64"/>
        <v>3.5999999999999943</v>
      </c>
      <c r="AG154" s="105">
        <v>53.702186957032097</v>
      </c>
      <c r="AH154" s="105">
        <f t="shared" si="65"/>
        <v>5</v>
      </c>
      <c r="AI154" s="112">
        <f t="shared" si="79"/>
        <v>3.7000000000000028</v>
      </c>
      <c r="AJ154" s="15">
        <v>53.453365136936398</v>
      </c>
      <c r="AK154" s="114">
        <f t="shared" si="66"/>
        <v>7</v>
      </c>
      <c r="AL154" s="110">
        <v>51.875</v>
      </c>
      <c r="AM154" s="111">
        <f t="shared" si="80"/>
        <v>4</v>
      </c>
      <c r="AN154" s="105">
        <v>53.047263365739703</v>
      </c>
      <c r="AO154" s="105">
        <f t="shared" si="67"/>
        <v>3.3999999999999986</v>
      </c>
      <c r="AP154" s="112">
        <f t="shared" si="81"/>
        <v>4.2000000000000028</v>
      </c>
      <c r="AQ154" s="15">
        <v>49.241200764836698</v>
      </c>
      <c r="AR154" s="114">
        <f t="shared" si="68"/>
        <v>-0.39999999999999858</v>
      </c>
      <c r="AS154" s="110">
        <v>54.0625</v>
      </c>
      <c r="AT154" s="111">
        <f t="shared" si="82"/>
        <v>8.6000000000000014</v>
      </c>
      <c r="AU154" s="105">
        <v>54.1</v>
      </c>
      <c r="AV154" s="105">
        <f t="shared" si="69"/>
        <v>5.3999999999999986</v>
      </c>
      <c r="AW154" s="112">
        <f t="shared" si="83"/>
        <v>8.6000000000000014</v>
      </c>
      <c r="AX154" s="15">
        <v>52.629463991263201</v>
      </c>
      <c r="AY154" s="114">
        <f t="shared" si="70"/>
        <v>0</v>
      </c>
    </row>
    <row r="155" spans="1:51">
      <c r="A155" s="41"/>
      <c r="B155" s="60" t="s">
        <v>8</v>
      </c>
      <c r="C155" s="110">
        <v>51.142859999999999</v>
      </c>
      <c r="D155" s="111">
        <f t="shared" si="71"/>
        <v>2.7000000000000028</v>
      </c>
      <c r="E155" s="105">
        <v>52.661737100180197</v>
      </c>
      <c r="F155" s="105">
        <f t="shared" si="56"/>
        <v>-2.0999999999999943</v>
      </c>
      <c r="G155" s="112">
        <f t="shared" si="72"/>
        <v>2.8000000000000043</v>
      </c>
      <c r="H155" s="108">
        <v>53.437560677473599</v>
      </c>
      <c r="I155" s="113">
        <f t="shared" si="57"/>
        <v>0.19999999999999574</v>
      </c>
      <c r="J155" s="110">
        <v>52.3992</v>
      </c>
      <c r="K155" s="111">
        <f t="shared" si="73"/>
        <v>4.3999999999999986</v>
      </c>
      <c r="L155" s="105">
        <v>53.399931722799003</v>
      </c>
      <c r="M155" s="105">
        <f t="shared" si="58"/>
        <v>-1.2000000000000028</v>
      </c>
      <c r="N155" s="112">
        <f t="shared" si="74"/>
        <v>4.1999999999999957</v>
      </c>
      <c r="O155" s="15">
        <v>52.909885075319501</v>
      </c>
      <c r="P155" s="114">
        <f t="shared" si="59"/>
        <v>0.5</v>
      </c>
      <c r="Q155" s="110">
        <v>51.428570000000001</v>
      </c>
      <c r="R155" s="111">
        <f t="shared" si="75"/>
        <v>3.5</v>
      </c>
      <c r="S155" s="105">
        <v>54.951117081095198</v>
      </c>
      <c r="T155" s="105">
        <f t="shared" si="60"/>
        <v>-1.3999999999999986</v>
      </c>
      <c r="U155" s="112">
        <f t="shared" si="76"/>
        <v>3.7000000000000028</v>
      </c>
      <c r="V155" s="15">
        <v>55.643614779264801</v>
      </c>
      <c r="W155" s="114">
        <f t="shared" si="61"/>
        <v>0.20000000000000284</v>
      </c>
      <c r="X155" s="110">
        <v>51.785710000000002</v>
      </c>
      <c r="Y155" s="111">
        <f t="shared" si="77"/>
        <v>7.2999999999999972</v>
      </c>
      <c r="Z155" s="105">
        <v>55.366591629288699</v>
      </c>
      <c r="AA155" s="105">
        <f t="shared" si="62"/>
        <v>-3.3999999999999986</v>
      </c>
      <c r="AB155" s="112">
        <f t="shared" si="78"/>
        <v>7.5</v>
      </c>
      <c r="AC155" s="15">
        <v>57.333690758998102</v>
      </c>
      <c r="AD155" s="114">
        <f t="shared" si="63"/>
        <v>-0.30000000000000426</v>
      </c>
      <c r="AE155" s="110">
        <v>52.142859999999999</v>
      </c>
      <c r="AF155" s="111">
        <f t="shared" si="64"/>
        <v>-1.6999999999999957</v>
      </c>
      <c r="AG155" s="105">
        <v>53.071023611014098</v>
      </c>
      <c r="AH155" s="105">
        <f t="shared" si="65"/>
        <v>-0.60000000000000142</v>
      </c>
      <c r="AI155" s="112">
        <f t="shared" si="79"/>
        <v>4.1000000000000014</v>
      </c>
      <c r="AJ155" s="15">
        <v>53.392672076580503</v>
      </c>
      <c r="AK155" s="114">
        <f t="shared" si="66"/>
        <v>-0.10000000000000142</v>
      </c>
      <c r="AL155" s="110">
        <v>46.785710000000002</v>
      </c>
      <c r="AM155" s="111">
        <f t="shared" si="80"/>
        <v>-9.4000000000000057</v>
      </c>
      <c r="AN155" s="105">
        <v>47.279020627390402</v>
      </c>
      <c r="AO155" s="105">
        <f t="shared" si="67"/>
        <v>-5.7000000000000028</v>
      </c>
      <c r="AP155" s="112">
        <f t="shared" si="81"/>
        <v>-9.4000000000000057</v>
      </c>
      <c r="AQ155" s="15">
        <v>48.980741553404002</v>
      </c>
      <c r="AR155" s="114">
        <f t="shared" si="68"/>
        <v>-0.20000000000000284</v>
      </c>
      <c r="AS155" s="110">
        <v>53.571429999999999</v>
      </c>
      <c r="AT155" s="111">
        <f t="shared" si="82"/>
        <v>8.3999999999999986</v>
      </c>
      <c r="AU155" s="105">
        <v>53.6</v>
      </c>
      <c r="AV155" s="105">
        <f t="shared" si="69"/>
        <v>-0.5</v>
      </c>
      <c r="AW155" s="112">
        <f t="shared" si="83"/>
        <v>8.3999999999999986</v>
      </c>
      <c r="AX155" s="15">
        <v>52.617238700049903</v>
      </c>
      <c r="AY155" s="114">
        <f t="shared" si="70"/>
        <v>0</v>
      </c>
    </row>
    <row r="156" spans="1:51">
      <c r="A156" s="41"/>
      <c r="B156" s="60" t="s">
        <v>7</v>
      </c>
      <c r="C156" s="110">
        <v>54.5</v>
      </c>
      <c r="D156" s="111">
        <f t="shared" si="71"/>
        <v>5</v>
      </c>
      <c r="E156" s="105">
        <v>54.095178781256799</v>
      </c>
      <c r="F156" s="105">
        <f t="shared" si="56"/>
        <v>1.3999999999999986</v>
      </c>
      <c r="G156" s="112">
        <f t="shared" si="72"/>
        <v>4.8999999999999986</v>
      </c>
      <c r="H156" s="108">
        <v>53.442991317674</v>
      </c>
      <c r="I156" s="113">
        <f t="shared" si="57"/>
        <v>0</v>
      </c>
      <c r="J156" s="110">
        <v>55.305750000000003</v>
      </c>
      <c r="K156" s="111">
        <f t="shared" si="73"/>
        <v>5.5999999999999943</v>
      </c>
      <c r="L156" s="105">
        <v>54.537491917231002</v>
      </c>
      <c r="M156" s="105">
        <f t="shared" si="58"/>
        <v>1.1000000000000014</v>
      </c>
      <c r="N156" s="112">
        <f t="shared" si="74"/>
        <v>5.2000000000000028</v>
      </c>
      <c r="O156" s="15">
        <v>53.208489046390802</v>
      </c>
      <c r="P156" s="114">
        <f t="shared" si="59"/>
        <v>0.30000000000000426</v>
      </c>
      <c r="Q156" s="110">
        <v>56.666670000000003</v>
      </c>
      <c r="R156" s="111">
        <f t="shared" si="75"/>
        <v>6.2000000000000028</v>
      </c>
      <c r="S156" s="105">
        <v>56.567731017837502</v>
      </c>
      <c r="T156" s="105">
        <f t="shared" si="60"/>
        <v>1.6000000000000014</v>
      </c>
      <c r="U156" s="112">
        <f t="shared" si="76"/>
        <v>6.2000000000000028</v>
      </c>
      <c r="V156" s="15">
        <v>55.520258319420797</v>
      </c>
      <c r="W156" s="114">
        <f t="shared" si="61"/>
        <v>-0.10000000000000142</v>
      </c>
      <c r="X156" s="110">
        <v>57.5</v>
      </c>
      <c r="Y156" s="111">
        <f t="shared" si="77"/>
        <v>12.700000000000003</v>
      </c>
      <c r="Z156" s="105">
        <v>58.1763709224645</v>
      </c>
      <c r="AA156" s="105">
        <f t="shared" si="62"/>
        <v>2.8000000000000043</v>
      </c>
      <c r="AB156" s="112">
        <f t="shared" si="78"/>
        <v>12.400000000000006</v>
      </c>
      <c r="AC156" s="15">
        <v>56.749220131927999</v>
      </c>
      <c r="AD156" s="114">
        <f t="shared" si="63"/>
        <v>-0.59999999999999432</v>
      </c>
      <c r="AE156" s="110">
        <v>53.333329999999997</v>
      </c>
      <c r="AF156" s="111">
        <f t="shared" si="64"/>
        <v>1.1999999999999957</v>
      </c>
      <c r="AG156" s="105">
        <v>53.139192271762901</v>
      </c>
      <c r="AH156" s="105">
        <f t="shared" si="65"/>
        <v>0</v>
      </c>
      <c r="AI156" s="112">
        <f t="shared" si="79"/>
        <v>3.5</v>
      </c>
      <c r="AJ156" s="15">
        <v>53.0126846494787</v>
      </c>
      <c r="AK156" s="114">
        <f t="shared" si="66"/>
        <v>-0.39999999999999858</v>
      </c>
      <c r="AL156" s="110">
        <v>50.27778</v>
      </c>
      <c r="AM156" s="111">
        <f t="shared" si="80"/>
        <v>-4.4000000000000057</v>
      </c>
      <c r="AN156" s="105">
        <v>49.220767865363001</v>
      </c>
      <c r="AO156" s="105">
        <f t="shared" si="67"/>
        <v>1.9000000000000057</v>
      </c>
      <c r="AP156" s="112">
        <f t="shared" si="81"/>
        <v>-4.1999999999999957</v>
      </c>
      <c r="AQ156" s="15">
        <v>48.847757595510302</v>
      </c>
      <c r="AR156" s="114">
        <f t="shared" si="68"/>
        <v>-0.20000000000000284</v>
      </c>
      <c r="AS156" s="110">
        <v>54.72222</v>
      </c>
      <c r="AT156" s="111">
        <f t="shared" si="82"/>
        <v>7</v>
      </c>
      <c r="AU156" s="105">
        <v>54.7</v>
      </c>
      <c r="AV156" s="105">
        <f t="shared" si="69"/>
        <v>1.1000000000000014</v>
      </c>
      <c r="AW156" s="112">
        <f t="shared" si="83"/>
        <v>7</v>
      </c>
      <c r="AX156" s="15">
        <v>52.549477968499403</v>
      </c>
      <c r="AY156" s="114">
        <f t="shared" si="70"/>
        <v>-0.10000000000000142</v>
      </c>
    </row>
    <row r="157" spans="1:51">
      <c r="A157" s="41"/>
      <c r="B157" s="60" t="s">
        <v>9</v>
      </c>
      <c r="C157" s="110">
        <v>53.181820000000002</v>
      </c>
      <c r="D157" s="111">
        <f t="shared" si="71"/>
        <v>1.7000000000000028</v>
      </c>
      <c r="E157" s="105">
        <v>52.312358052825303</v>
      </c>
      <c r="F157" s="105">
        <f t="shared" si="56"/>
        <v>-1.8000000000000043</v>
      </c>
      <c r="G157" s="112">
        <f t="shared" si="72"/>
        <v>1.5999999999999943</v>
      </c>
      <c r="H157" s="108">
        <v>53.164576175736599</v>
      </c>
      <c r="I157" s="113">
        <f t="shared" si="57"/>
        <v>-0.19999999999999574</v>
      </c>
      <c r="J157" s="110">
        <v>52.163200000000003</v>
      </c>
      <c r="K157" s="111">
        <f t="shared" si="73"/>
        <v>-0.29999999999999716</v>
      </c>
      <c r="L157" s="105">
        <v>50.895985551136199</v>
      </c>
      <c r="M157" s="105">
        <f t="shared" si="58"/>
        <v>-3.6000000000000014</v>
      </c>
      <c r="N157" s="112">
        <f t="shared" si="74"/>
        <v>-0.5</v>
      </c>
      <c r="O157" s="15">
        <v>53.1894058349041</v>
      </c>
      <c r="P157" s="114">
        <f t="shared" si="59"/>
        <v>0</v>
      </c>
      <c r="Q157" s="110">
        <v>55.397730000000003</v>
      </c>
      <c r="R157" s="111">
        <f t="shared" si="75"/>
        <v>2.8999999999999986</v>
      </c>
      <c r="S157" s="105">
        <v>53.5238296559383</v>
      </c>
      <c r="T157" s="105">
        <f t="shared" si="60"/>
        <v>-3.1000000000000014</v>
      </c>
      <c r="U157" s="112">
        <f t="shared" si="76"/>
        <v>2.6000000000000014</v>
      </c>
      <c r="V157" s="15">
        <v>55.061117743055298</v>
      </c>
      <c r="W157" s="114">
        <f t="shared" si="61"/>
        <v>-0.39999999999999858</v>
      </c>
      <c r="X157" s="110">
        <v>55.397730000000003</v>
      </c>
      <c r="Y157" s="111">
        <f t="shared" si="77"/>
        <v>4.1000000000000014</v>
      </c>
      <c r="Z157" s="105">
        <v>54.7047665490215</v>
      </c>
      <c r="AA157" s="105">
        <f t="shared" si="62"/>
        <v>-3.5</v>
      </c>
      <c r="AB157" s="112">
        <f t="shared" si="78"/>
        <v>4.3000000000000043</v>
      </c>
      <c r="AC157" s="15">
        <v>55.910134940702797</v>
      </c>
      <c r="AD157" s="114">
        <f t="shared" si="63"/>
        <v>-0.80000000000000426</v>
      </c>
      <c r="AE157" s="110">
        <v>54.261360000000003</v>
      </c>
      <c r="AF157" s="111">
        <f t="shared" si="64"/>
        <v>1</v>
      </c>
      <c r="AG157" s="105">
        <v>53.008216556376198</v>
      </c>
      <c r="AH157" s="105">
        <f t="shared" si="65"/>
        <v>-0.10000000000000142</v>
      </c>
      <c r="AI157" s="112">
        <f t="shared" si="79"/>
        <v>3.3999999999999986</v>
      </c>
      <c r="AJ157" s="15">
        <v>52.382949547183102</v>
      </c>
      <c r="AK157" s="114">
        <f t="shared" si="66"/>
        <v>-0.60000000000000142</v>
      </c>
      <c r="AL157" s="110">
        <v>49.147730000000003</v>
      </c>
      <c r="AM157" s="111">
        <f t="shared" si="80"/>
        <v>-6.1000000000000014</v>
      </c>
      <c r="AN157" s="105">
        <v>48.0087047897443</v>
      </c>
      <c r="AO157" s="105">
        <f t="shared" si="67"/>
        <v>-1.2000000000000028</v>
      </c>
      <c r="AP157" s="112">
        <f t="shared" si="81"/>
        <v>-6</v>
      </c>
      <c r="AQ157" s="15">
        <v>48.834144757627698</v>
      </c>
      <c r="AR157" s="114">
        <f t="shared" si="68"/>
        <v>0</v>
      </c>
      <c r="AS157" s="110">
        <v>51.704549999999998</v>
      </c>
      <c r="AT157" s="111">
        <f t="shared" si="82"/>
        <v>3.6000000000000014</v>
      </c>
      <c r="AU157" s="105">
        <v>51.7</v>
      </c>
      <c r="AV157" s="105">
        <f t="shared" si="69"/>
        <v>-3</v>
      </c>
      <c r="AW157" s="112">
        <f t="shared" si="83"/>
        <v>3.6000000000000014</v>
      </c>
      <c r="AX157" s="15">
        <v>52.395546466394002</v>
      </c>
      <c r="AY157" s="114">
        <f t="shared" si="70"/>
        <v>-0.10000000000000142</v>
      </c>
    </row>
    <row r="158" spans="1:51">
      <c r="A158" s="41"/>
      <c r="B158" s="60" t="s">
        <v>10</v>
      </c>
      <c r="C158" s="110">
        <v>53.033709999999999</v>
      </c>
      <c r="D158" s="111">
        <f t="shared" si="71"/>
        <v>2.7999999999999972</v>
      </c>
      <c r="E158" s="105">
        <v>52.706526923929403</v>
      </c>
      <c r="F158" s="105">
        <f t="shared" si="56"/>
        <v>0.40000000000000568</v>
      </c>
      <c r="G158" s="112">
        <f t="shared" si="72"/>
        <v>2.6000000000000014</v>
      </c>
      <c r="H158" s="108">
        <v>52.816038662897498</v>
      </c>
      <c r="I158" s="113">
        <f t="shared" si="57"/>
        <v>-0.40000000000000568</v>
      </c>
      <c r="J158" s="110">
        <v>54.053060000000002</v>
      </c>
      <c r="K158" s="111">
        <f t="shared" si="73"/>
        <v>3.8999999999999986</v>
      </c>
      <c r="L158" s="105">
        <v>53.373868262759999</v>
      </c>
      <c r="M158" s="105">
        <f t="shared" si="58"/>
        <v>2.5</v>
      </c>
      <c r="N158" s="112">
        <f t="shared" si="74"/>
        <v>4</v>
      </c>
      <c r="O158" s="15">
        <v>53.0650414733513</v>
      </c>
      <c r="P158" s="114">
        <f t="shared" si="59"/>
        <v>-0.10000000000000142</v>
      </c>
      <c r="Q158" s="110">
        <v>55.617980000000003</v>
      </c>
      <c r="R158" s="111">
        <f t="shared" si="75"/>
        <v>3.8000000000000043</v>
      </c>
      <c r="S158" s="105">
        <v>54.812896012105597</v>
      </c>
      <c r="T158" s="105">
        <f t="shared" si="60"/>
        <v>1.2999999999999972</v>
      </c>
      <c r="U158" s="112">
        <f t="shared" si="76"/>
        <v>3.0999999999999943</v>
      </c>
      <c r="V158" s="15">
        <v>54.665383049687101</v>
      </c>
      <c r="W158" s="114">
        <f t="shared" si="61"/>
        <v>-0.39999999999999858</v>
      </c>
      <c r="X158" s="110">
        <v>55.33708</v>
      </c>
      <c r="Y158" s="111">
        <f t="shared" si="77"/>
        <v>7.0999999999999943</v>
      </c>
      <c r="Z158" s="105">
        <v>55.463218340054297</v>
      </c>
      <c r="AA158" s="105">
        <f t="shared" si="62"/>
        <v>0.79999999999999716</v>
      </c>
      <c r="AB158" s="112">
        <f t="shared" si="78"/>
        <v>6.5</v>
      </c>
      <c r="AC158" s="15">
        <v>55.158609280442803</v>
      </c>
      <c r="AD158" s="114">
        <f t="shared" si="63"/>
        <v>-0.69999999999999574</v>
      </c>
      <c r="AE158" s="110">
        <v>51.966290000000001</v>
      </c>
      <c r="AF158" s="111">
        <f t="shared" si="64"/>
        <v>-2.2999999999999972</v>
      </c>
      <c r="AG158" s="105">
        <v>51.433804740774498</v>
      </c>
      <c r="AH158" s="105">
        <f t="shared" si="65"/>
        <v>-1.6000000000000014</v>
      </c>
      <c r="AI158" s="112">
        <f t="shared" si="79"/>
        <v>0.60000000000000142</v>
      </c>
      <c r="AJ158" s="15">
        <v>51.783513074869397</v>
      </c>
      <c r="AK158" s="114">
        <f t="shared" si="66"/>
        <v>-0.60000000000000142</v>
      </c>
      <c r="AL158" s="110">
        <v>49.438200000000002</v>
      </c>
      <c r="AM158" s="111">
        <f t="shared" si="80"/>
        <v>-3.1000000000000014</v>
      </c>
      <c r="AN158" s="105">
        <v>48.886544827762698</v>
      </c>
      <c r="AO158" s="105">
        <f t="shared" si="67"/>
        <v>0.89999999999999858</v>
      </c>
      <c r="AP158" s="112">
        <f t="shared" si="81"/>
        <v>-3.6000000000000014</v>
      </c>
      <c r="AQ158" s="15">
        <v>48.930833907055998</v>
      </c>
      <c r="AR158" s="114">
        <f t="shared" si="68"/>
        <v>0.10000000000000142</v>
      </c>
      <c r="AS158" s="110">
        <v>52.808990000000001</v>
      </c>
      <c r="AT158" s="111">
        <f t="shared" si="82"/>
        <v>5.5999999999999943</v>
      </c>
      <c r="AU158" s="105">
        <v>52.8</v>
      </c>
      <c r="AV158" s="105">
        <f t="shared" si="69"/>
        <v>1.0999999999999943</v>
      </c>
      <c r="AW158" s="112">
        <f t="shared" si="83"/>
        <v>5.5999999999999943</v>
      </c>
      <c r="AX158" s="15">
        <v>52.170134568840901</v>
      </c>
      <c r="AY158" s="114">
        <f t="shared" si="70"/>
        <v>-0.19999999999999574</v>
      </c>
    </row>
    <row r="159" spans="1:51">
      <c r="A159" s="41"/>
      <c r="B159" s="60" t="s">
        <v>11</v>
      </c>
      <c r="C159" s="110">
        <v>53.882350000000002</v>
      </c>
      <c r="D159" s="111">
        <f t="shared" si="71"/>
        <v>3.8999999999999986</v>
      </c>
      <c r="E159" s="105">
        <v>52.810210874230002</v>
      </c>
      <c r="F159" s="105">
        <f t="shared" si="56"/>
        <v>9.9999999999994316E-2</v>
      </c>
      <c r="G159" s="112">
        <f t="shared" si="72"/>
        <v>4.0999999999999943</v>
      </c>
      <c r="H159" s="108">
        <v>52.547007071645503</v>
      </c>
      <c r="I159" s="113">
        <f t="shared" si="57"/>
        <v>-0.29999999999999716</v>
      </c>
      <c r="J159" s="110">
        <v>53.776049999999998</v>
      </c>
      <c r="K159" s="111">
        <f t="shared" si="73"/>
        <v>2.5</v>
      </c>
      <c r="L159" s="105">
        <v>52.767287652814602</v>
      </c>
      <c r="M159" s="105">
        <f t="shared" si="58"/>
        <v>-0.60000000000000142</v>
      </c>
      <c r="N159" s="112">
        <f t="shared" si="74"/>
        <v>3</v>
      </c>
      <c r="O159" s="15">
        <v>52.933558721583701</v>
      </c>
      <c r="P159" s="114">
        <f t="shared" si="59"/>
        <v>-0.20000000000000284</v>
      </c>
      <c r="Q159" s="110">
        <v>56.764710000000001</v>
      </c>
      <c r="R159" s="111">
        <f t="shared" si="75"/>
        <v>4.1999999999999957</v>
      </c>
      <c r="S159" s="105">
        <v>53.685909896887303</v>
      </c>
      <c r="T159" s="105">
        <f t="shared" si="60"/>
        <v>-1.0999999999999943</v>
      </c>
      <c r="U159" s="112">
        <f t="shared" si="76"/>
        <v>4.5</v>
      </c>
      <c r="V159" s="15">
        <v>54.524179664049399</v>
      </c>
      <c r="W159" s="114">
        <f t="shared" si="61"/>
        <v>-0.20000000000000284</v>
      </c>
      <c r="X159" s="110">
        <v>57.647060000000003</v>
      </c>
      <c r="Y159" s="111">
        <f t="shared" si="77"/>
        <v>6.8999999999999986</v>
      </c>
      <c r="Z159" s="105">
        <v>55.3026847912002</v>
      </c>
      <c r="AA159" s="105">
        <f t="shared" si="62"/>
        <v>-0.20000000000000284</v>
      </c>
      <c r="AB159" s="112">
        <f t="shared" si="78"/>
        <v>6.8999999999999986</v>
      </c>
      <c r="AC159" s="15">
        <v>54.663783185041197</v>
      </c>
      <c r="AD159" s="114">
        <f t="shared" si="63"/>
        <v>-0.5</v>
      </c>
      <c r="AE159" s="110">
        <v>50.294119999999999</v>
      </c>
      <c r="AF159" s="111">
        <f t="shared" si="64"/>
        <v>-1.7000000000000028</v>
      </c>
      <c r="AG159" s="105">
        <v>50.395192810164403</v>
      </c>
      <c r="AH159" s="105">
        <f t="shared" si="65"/>
        <v>-1</v>
      </c>
      <c r="AI159" s="112">
        <f t="shared" si="79"/>
        <v>2.2999999999999972</v>
      </c>
      <c r="AJ159" s="15">
        <v>51.358556604713002</v>
      </c>
      <c r="AK159" s="114">
        <f t="shared" si="66"/>
        <v>-0.39999999999999858</v>
      </c>
      <c r="AL159" s="110">
        <v>50.588239999999999</v>
      </c>
      <c r="AM159" s="111">
        <f t="shared" si="80"/>
        <v>-0.29999999999999716</v>
      </c>
      <c r="AN159" s="105">
        <v>50.506481552915297</v>
      </c>
      <c r="AO159" s="105">
        <f t="shared" si="67"/>
        <v>1.6000000000000014</v>
      </c>
      <c r="AP159" s="112">
        <f t="shared" si="81"/>
        <v>-0.5</v>
      </c>
      <c r="AQ159" s="15">
        <v>49.129653701768099</v>
      </c>
      <c r="AR159" s="114">
        <f t="shared" si="68"/>
        <v>0.20000000000000284</v>
      </c>
      <c r="AS159" s="110">
        <v>54.117649999999998</v>
      </c>
      <c r="AT159" s="111">
        <f t="shared" si="82"/>
        <v>6.8999999999999986</v>
      </c>
      <c r="AU159" s="105">
        <v>54.1</v>
      </c>
      <c r="AV159" s="105">
        <f t="shared" si="69"/>
        <v>1.3000000000000043</v>
      </c>
      <c r="AW159" s="112">
        <f t="shared" si="83"/>
        <v>6.8999999999999986</v>
      </c>
      <c r="AX159" s="15">
        <v>51.915008037741202</v>
      </c>
      <c r="AY159" s="114">
        <f t="shared" si="70"/>
        <v>-0.30000000000000426</v>
      </c>
    </row>
    <row r="160" spans="1:51">
      <c r="A160" s="41"/>
      <c r="B160" s="60" t="s">
        <v>12</v>
      </c>
      <c r="C160" s="110">
        <v>50.755809999999997</v>
      </c>
      <c r="D160" s="111">
        <f t="shared" si="71"/>
        <v>3.6999999999999957</v>
      </c>
      <c r="E160" s="105">
        <v>53.164543317294701</v>
      </c>
      <c r="F160" s="105">
        <f t="shared" si="56"/>
        <v>0.40000000000000568</v>
      </c>
      <c r="G160" s="112">
        <f t="shared" si="72"/>
        <v>5.3000000000000043</v>
      </c>
      <c r="H160" s="108">
        <v>52.354697586032998</v>
      </c>
      <c r="I160" s="113">
        <f t="shared" si="57"/>
        <v>-0.10000000000000142</v>
      </c>
      <c r="J160" s="110">
        <v>51.155000000000001</v>
      </c>
      <c r="K160" s="111">
        <f t="shared" si="73"/>
        <v>4.8000000000000043</v>
      </c>
      <c r="L160" s="105">
        <v>54.196548908909897</v>
      </c>
      <c r="M160" s="105">
        <f t="shared" si="58"/>
        <v>1.4000000000000057</v>
      </c>
      <c r="N160" s="112">
        <f t="shared" si="74"/>
        <v>5.1000000000000014</v>
      </c>
      <c r="O160" s="15">
        <v>52.862355629141803</v>
      </c>
      <c r="P160" s="114">
        <f t="shared" si="59"/>
        <v>0</v>
      </c>
      <c r="Q160" s="110">
        <v>54.360469999999999</v>
      </c>
      <c r="R160" s="111">
        <f t="shared" si="75"/>
        <v>8.3999999999999986</v>
      </c>
      <c r="S160" s="105">
        <v>56.650094155084503</v>
      </c>
      <c r="T160" s="105">
        <f t="shared" si="60"/>
        <v>3</v>
      </c>
      <c r="U160" s="112">
        <f t="shared" si="76"/>
        <v>9</v>
      </c>
      <c r="V160" s="15">
        <v>54.516467629699001</v>
      </c>
      <c r="W160" s="114">
        <f t="shared" si="61"/>
        <v>0</v>
      </c>
      <c r="X160" s="110">
        <v>51.744190000000003</v>
      </c>
      <c r="Y160" s="111">
        <f t="shared" si="77"/>
        <v>2.9000000000000057</v>
      </c>
      <c r="Z160" s="105">
        <v>54.568943646955503</v>
      </c>
      <c r="AA160" s="105">
        <f t="shared" si="62"/>
        <v>-0.69999999999999574</v>
      </c>
      <c r="AB160" s="112">
        <f t="shared" si="78"/>
        <v>3.2000000000000028</v>
      </c>
      <c r="AC160" s="15">
        <v>54.336164794526802</v>
      </c>
      <c r="AD160" s="114">
        <f t="shared" si="63"/>
        <v>-0.40000000000000568</v>
      </c>
      <c r="AE160" s="110">
        <v>49.12791</v>
      </c>
      <c r="AF160" s="111">
        <f t="shared" si="64"/>
        <v>-1.1999999999999957</v>
      </c>
      <c r="AG160" s="105">
        <v>51.728591793712802</v>
      </c>
      <c r="AH160" s="105">
        <f t="shared" si="65"/>
        <v>1.3000000000000043</v>
      </c>
      <c r="AI160" s="112">
        <f t="shared" si="79"/>
        <v>5.4000000000000057</v>
      </c>
      <c r="AJ160" s="15">
        <v>51.075642796610602</v>
      </c>
      <c r="AK160" s="114">
        <f t="shared" si="66"/>
        <v>-0.29999999999999716</v>
      </c>
      <c r="AL160" s="110">
        <v>49.12791</v>
      </c>
      <c r="AM160" s="111">
        <f t="shared" si="80"/>
        <v>-4</v>
      </c>
      <c r="AN160" s="105">
        <v>49.099622623788001</v>
      </c>
      <c r="AO160" s="105">
        <f t="shared" si="67"/>
        <v>-1.3999999999999986</v>
      </c>
      <c r="AP160" s="112">
        <f t="shared" si="81"/>
        <v>-3.5</v>
      </c>
      <c r="AQ160" s="15">
        <v>49.410045515621597</v>
      </c>
      <c r="AR160" s="114">
        <f t="shared" si="68"/>
        <v>0.29999999999999716</v>
      </c>
      <c r="AS160" s="110">
        <v>49.418599999999998</v>
      </c>
      <c r="AT160" s="111">
        <f t="shared" si="82"/>
        <v>6.5</v>
      </c>
      <c r="AU160" s="105">
        <v>49.4</v>
      </c>
      <c r="AV160" s="105">
        <f t="shared" si="69"/>
        <v>-4.7000000000000028</v>
      </c>
      <c r="AW160" s="112">
        <f t="shared" si="83"/>
        <v>6.5</v>
      </c>
      <c r="AX160" s="15">
        <v>51.670178140587097</v>
      </c>
      <c r="AY160" s="114">
        <f t="shared" si="70"/>
        <v>-0.19999999999999574</v>
      </c>
    </row>
    <row r="161" spans="1:51">
      <c r="A161" s="42">
        <v>2018</v>
      </c>
      <c r="B161" s="60" t="s">
        <v>4</v>
      </c>
      <c r="C161" s="110">
        <v>50.227269999999997</v>
      </c>
      <c r="D161" s="111">
        <f t="shared" si="71"/>
        <v>1.8000000000000043</v>
      </c>
      <c r="E161" s="105">
        <v>51.171328564886203</v>
      </c>
      <c r="F161" s="105">
        <f t="shared" si="56"/>
        <v>-2</v>
      </c>
      <c r="G161" s="112">
        <f t="shared" si="72"/>
        <v>1.9000000000000057</v>
      </c>
      <c r="H161" s="105">
        <v>52.188789576657499</v>
      </c>
      <c r="I161" s="113">
        <f t="shared" si="57"/>
        <v>-0.19999999999999574</v>
      </c>
      <c r="J161" s="110">
        <v>50.857509999999998</v>
      </c>
      <c r="K161" s="111">
        <f t="shared" si="73"/>
        <v>1.8999999999999986</v>
      </c>
      <c r="L161" s="105">
        <v>51.678639684688598</v>
      </c>
      <c r="M161" s="105">
        <f t="shared" si="58"/>
        <v>-2.5</v>
      </c>
      <c r="N161" s="112">
        <f t="shared" si="74"/>
        <v>2.1000000000000014</v>
      </c>
      <c r="O161" s="116">
        <v>52.904142965124798</v>
      </c>
      <c r="P161" s="114">
        <f t="shared" si="59"/>
        <v>0</v>
      </c>
      <c r="Q161" s="110">
        <v>50.852269999999997</v>
      </c>
      <c r="R161" s="111">
        <f t="shared" si="75"/>
        <v>6.1999999999999957</v>
      </c>
      <c r="S161" s="105">
        <v>52.787298591698701</v>
      </c>
      <c r="T161" s="105">
        <f t="shared" si="60"/>
        <v>-3.9000000000000057</v>
      </c>
      <c r="U161" s="112">
        <f t="shared" si="76"/>
        <v>6.1999999999999957</v>
      </c>
      <c r="V161" s="116">
        <v>54.449784880242703</v>
      </c>
      <c r="W161" s="114">
        <f t="shared" si="61"/>
        <v>-0.10000000000000142</v>
      </c>
      <c r="X161" s="110">
        <v>50.852269999999997</v>
      </c>
      <c r="Y161" s="111">
        <f t="shared" si="77"/>
        <v>1.6999999999999957</v>
      </c>
      <c r="Z161" s="105">
        <v>51.601238480646003</v>
      </c>
      <c r="AA161" s="105">
        <f t="shared" si="62"/>
        <v>-3</v>
      </c>
      <c r="AB161" s="112">
        <f t="shared" si="78"/>
        <v>2.3000000000000043</v>
      </c>
      <c r="AC161" s="116">
        <v>54.138375952172296</v>
      </c>
      <c r="AD161" s="114">
        <f t="shared" si="63"/>
        <v>-0.19999999999999574</v>
      </c>
      <c r="AE161" s="110">
        <v>49.431820000000002</v>
      </c>
      <c r="AF161" s="111">
        <f t="shared" si="64"/>
        <v>0.29999999999999716</v>
      </c>
      <c r="AG161" s="105">
        <v>49.997663824331497</v>
      </c>
      <c r="AH161" s="105">
        <f t="shared" si="65"/>
        <v>-1.7000000000000028</v>
      </c>
      <c r="AI161" s="112">
        <f t="shared" si="79"/>
        <v>0.39999999999999858</v>
      </c>
      <c r="AJ161" s="116">
        <v>50.893130133658502</v>
      </c>
      <c r="AK161" s="114">
        <f t="shared" si="66"/>
        <v>-0.20000000000000284</v>
      </c>
      <c r="AL161" s="110">
        <v>50.568179999999998</v>
      </c>
      <c r="AM161" s="111">
        <f t="shared" si="80"/>
        <v>-2.7999999999999972</v>
      </c>
      <c r="AN161" s="105">
        <v>50.0316753857268</v>
      </c>
      <c r="AO161" s="105">
        <f t="shared" si="67"/>
        <v>0.89999999999999858</v>
      </c>
      <c r="AP161" s="112">
        <f t="shared" si="81"/>
        <v>-2.8999999999999986</v>
      </c>
      <c r="AQ161" s="116">
        <v>49.728668974864199</v>
      </c>
      <c r="AR161" s="114">
        <f t="shared" si="68"/>
        <v>0.30000000000000426</v>
      </c>
      <c r="AS161" s="110">
        <v>49.431820000000002</v>
      </c>
      <c r="AT161" s="111">
        <f t="shared" si="82"/>
        <v>3.6000000000000014</v>
      </c>
      <c r="AU161" s="105">
        <v>49.4</v>
      </c>
      <c r="AV161" s="105">
        <f t="shared" si="69"/>
        <v>0</v>
      </c>
      <c r="AW161" s="112">
        <f t="shared" si="83"/>
        <v>3.6000000000000014</v>
      </c>
      <c r="AX161" s="116">
        <v>51.4831104350367</v>
      </c>
      <c r="AY161" s="114">
        <f t="shared" si="70"/>
        <v>-0.20000000000000284</v>
      </c>
    </row>
    <row r="162" spans="1:51">
      <c r="A162" s="41"/>
      <c r="B162" s="60" t="s">
        <v>5</v>
      </c>
      <c r="C162" s="110">
        <v>51.818179999999998</v>
      </c>
      <c r="D162" s="111">
        <f t="shared" si="71"/>
        <v>6.3999999999999986</v>
      </c>
      <c r="E162" s="105">
        <v>51.518268515439203</v>
      </c>
      <c r="F162" s="105">
        <f t="shared" si="56"/>
        <v>0.29999999999999716</v>
      </c>
      <c r="G162" s="112">
        <f t="shared" si="72"/>
        <v>6</v>
      </c>
      <c r="H162" s="108">
        <v>52.005669584164202</v>
      </c>
      <c r="I162" s="113">
        <f t="shared" si="57"/>
        <v>-0.20000000000000284</v>
      </c>
      <c r="J162" s="110">
        <v>52.44003</v>
      </c>
      <c r="K162" s="111">
        <f t="shared" si="73"/>
        <v>7.6000000000000014</v>
      </c>
      <c r="L162" s="105">
        <v>52.953819529641997</v>
      </c>
      <c r="M162" s="105">
        <f t="shared" si="58"/>
        <v>1.2999999999999972</v>
      </c>
      <c r="N162" s="112">
        <f t="shared" si="74"/>
        <v>7.5</v>
      </c>
      <c r="O162" s="15">
        <v>52.884989947350597</v>
      </c>
      <c r="P162" s="114">
        <f t="shared" si="59"/>
        <v>0</v>
      </c>
      <c r="Q162" s="110">
        <v>51.988639999999997</v>
      </c>
      <c r="R162" s="111">
        <f t="shared" si="75"/>
        <v>12.799999999999997</v>
      </c>
      <c r="S162" s="105">
        <v>53.521514341972299</v>
      </c>
      <c r="T162" s="105">
        <f t="shared" si="60"/>
        <v>0.70000000000000284</v>
      </c>
      <c r="U162" s="112">
        <f t="shared" si="76"/>
        <v>11.799999999999997</v>
      </c>
      <c r="V162" s="15">
        <v>54.182746065041897</v>
      </c>
      <c r="W162" s="114">
        <f t="shared" si="61"/>
        <v>-0.19999999999999574</v>
      </c>
      <c r="X162" s="110">
        <v>54.545450000000002</v>
      </c>
      <c r="Y162" s="111">
        <f t="shared" si="77"/>
        <v>7.8999999999999986</v>
      </c>
      <c r="Z162" s="105">
        <v>54.570035415419802</v>
      </c>
      <c r="AA162" s="105">
        <f t="shared" si="62"/>
        <v>3</v>
      </c>
      <c r="AB162" s="112">
        <f t="shared" si="78"/>
        <v>7.5</v>
      </c>
      <c r="AC162" s="15">
        <v>53.944208075402102</v>
      </c>
      <c r="AD162" s="114">
        <f t="shared" si="63"/>
        <v>-0.20000000000000284</v>
      </c>
      <c r="AE162" s="110">
        <v>51.420450000000002</v>
      </c>
      <c r="AF162" s="111">
        <f t="shared" si="64"/>
        <v>2</v>
      </c>
      <c r="AG162" s="105">
        <v>51.7521067734586</v>
      </c>
      <c r="AH162" s="105">
        <f t="shared" si="65"/>
        <v>1.7999999999999972</v>
      </c>
      <c r="AI162" s="112">
        <f t="shared" si="79"/>
        <v>6.3999999999999986</v>
      </c>
      <c r="AJ162" s="15">
        <v>50.802757257742599</v>
      </c>
      <c r="AK162" s="114">
        <f t="shared" si="66"/>
        <v>-0.10000000000000142</v>
      </c>
      <c r="AL162" s="110">
        <v>50.852269999999997</v>
      </c>
      <c r="AM162" s="111">
        <f t="shared" si="80"/>
        <v>-2.7000000000000028</v>
      </c>
      <c r="AN162" s="105">
        <v>49.935717053627897</v>
      </c>
      <c r="AO162" s="105">
        <f t="shared" si="67"/>
        <v>-0.10000000000000142</v>
      </c>
      <c r="AP162" s="112">
        <f t="shared" si="81"/>
        <v>-2.6000000000000014</v>
      </c>
      <c r="AQ162" s="15">
        <v>50.046341485768103</v>
      </c>
      <c r="AR162" s="114">
        <f t="shared" si="68"/>
        <v>0.29999999999999716</v>
      </c>
      <c r="AS162" s="110">
        <v>50.284089999999999</v>
      </c>
      <c r="AT162" s="111">
        <f t="shared" si="82"/>
        <v>7.5</v>
      </c>
      <c r="AU162" s="105">
        <v>50.3</v>
      </c>
      <c r="AV162" s="105">
        <f t="shared" si="69"/>
        <v>0.89999999999999858</v>
      </c>
      <c r="AW162" s="112">
        <f t="shared" si="83"/>
        <v>7.5</v>
      </c>
      <c r="AX162" s="15">
        <v>51.383775127438497</v>
      </c>
      <c r="AY162" s="114">
        <f t="shared" si="70"/>
        <v>-0.10000000000000142</v>
      </c>
    </row>
    <row r="163" spans="1:51">
      <c r="A163" s="42"/>
      <c r="B163" s="60" t="s">
        <v>6</v>
      </c>
      <c r="C163" s="110">
        <v>52.926830000000002</v>
      </c>
      <c r="D163" s="111">
        <f t="shared" si="71"/>
        <v>6.6999999999999957</v>
      </c>
      <c r="E163" s="105">
        <v>53.190703890392797</v>
      </c>
      <c r="F163" s="105">
        <f t="shared" si="56"/>
        <v>1.7000000000000028</v>
      </c>
      <c r="G163" s="112">
        <f t="shared" si="72"/>
        <v>8.2000000000000028</v>
      </c>
      <c r="H163" s="105">
        <v>51.844416718448898</v>
      </c>
      <c r="I163" s="113">
        <f t="shared" si="57"/>
        <v>-0.20000000000000284</v>
      </c>
      <c r="J163" s="110">
        <v>53.244199999999999</v>
      </c>
      <c r="K163" s="111">
        <f t="shared" si="73"/>
        <v>7.1000000000000014</v>
      </c>
      <c r="L163" s="105">
        <v>53.886169819696903</v>
      </c>
      <c r="M163" s="105">
        <f t="shared" si="58"/>
        <v>0.89999999999999858</v>
      </c>
      <c r="N163" s="112">
        <f t="shared" si="74"/>
        <v>8</v>
      </c>
      <c r="O163" s="116">
        <v>52.754621213239098</v>
      </c>
      <c r="P163" s="114">
        <f t="shared" si="59"/>
        <v>-0.10000000000000142</v>
      </c>
      <c r="Q163" s="110">
        <v>55.792679999999997</v>
      </c>
      <c r="R163" s="111">
        <f t="shared" si="75"/>
        <v>11.599999999999994</v>
      </c>
      <c r="S163" s="105">
        <v>56.326354700669498</v>
      </c>
      <c r="T163" s="105">
        <f t="shared" si="60"/>
        <v>2.7999999999999972</v>
      </c>
      <c r="U163" s="112">
        <f t="shared" si="76"/>
        <v>14</v>
      </c>
      <c r="V163" s="116">
        <v>53.6305783389071</v>
      </c>
      <c r="W163" s="114">
        <f t="shared" si="61"/>
        <v>-0.60000000000000142</v>
      </c>
      <c r="X163" s="110">
        <v>57.926830000000002</v>
      </c>
      <c r="Y163" s="111">
        <f t="shared" si="77"/>
        <v>8.7999999999999972</v>
      </c>
      <c r="Z163" s="105">
        <v>56.5837529326446</v>
      </c>
      <c r="AA163" s="105">
        <f t="shared" si="62"/>
        <v>2</v>
      </c>
      <c r="AB163" s="112">
        <f t="shared" si="78"/>
        <v>9.8000000000000043</v>
      </c>
      <c r="AC163" s="116">
        <v>53.746607544102297</v>
      </c>
      <c r="AD163" s="114">
        <f t="shared" si="63"/>
        <v>-0.19999999999999574</v>
      </c>
      <c r="AE163" s="110">
        <v>51.524389999999997</v>
      </c>
      <c r="AF163" s="111">
        <f t="shared" si="64"/>
        <v>0.10000000000000142</v>
      </c>
      <c r="AG163" s="105">
        <v>51.632449026346897</v>
      </c>
      <c r="AH163" s="105">
        <f t="shared" si="65"/>
        <v>-0.19999999999999574</v>
      </c>
      <c r="AI163" s="112">
        <f t="shared" si="79"/>
        <v>7.8000000000000043</v>
      </c>
      <c r="AJ163" s="116">
        <v>50.768717592980202</v>
      </c>
      <c r="AK163" s="114">
        <f t="shared" si="66"/>
        <v>0</v>
      </c>
      <c r="AL163" s="110">
        <v>49.390239999999999</v>
      </c>
      <c r="AM163" s="111">
        <f t="shared" si="80"/>
        <v>-0.39999999999999858</v>
      </c>
      <c r="AN163" s="105">
        <v>49.642511216793899</v>
      </c>
      <c r="AO163" s="105">
        <f t="shared" si="67"/>
        <v>-0.29999999999999716</v>
      </c>
      <c r="AP163" s="112">
        <f t="shared" si="81"/>
        <v>-0.39999999999999858</v>
      </c>
      <c r="AQ163" s="116">
        <v>50.322327051972898</v>
      </c>
      <c r="AR163" s="114">
        <f t="shared" si="68"/>
        <v>0.29999999999999716</v>
      </c>
      <c r="AS163" s="110">
        <v>50</v>
      </c>
      <c r="AT163" s="111">
        <f t="shared" si="82"/>
        <v>6.5</v>
      </c>
      <c r="AU163" s="105">
        <v>50</v>
      </c>
      <c r="AV163" s="105">
        <f t="shared" si="69"/>
        <v>-0.29999999999999716</v>
      </c>
      <c r="AW163" s="112">
        <f t="shared" si="83"/>
        <v>6.5</v>
      </c>
      <c r="AX163" s="116">
        <v>51.380409442260202</v>
      </c>
      <c r="AY163" s="114">
        <f t="shared" si="70"/>
        <v>0</v>
      </c>
    </row>
    <row r="164" spans="1:51">
      <c r="A164" s="41"/>
      <c r="B164" s="60" t="s">
        <v>7</v>
      </c>
      <c r="C164" s="110">
        <v>51.951219999999999</v>
      </c>
      <c r="D164" s="111">
        <f t="shared" si="71"/>
        <v>7.5</v>
      </c>
      <c r="E164" s="105">
        <v>51.336171069531702</v>
      </c>
      <c r="F164" s="105">
        <f t="shared" si="56"/>
        <v>-1.9000000000000057</v>
      </c>
      <c r="G164" s="112">
        <f t="shared" si="72"/>
        <v>6.5999999999999943</v>
      </c>
      <c r="H164" s="108">
        <v>51.733685046761501</v>
      </c>
      <c r="I164" s="113">
        <f t="shared" si="57"/>
        <v>-9.9999999999994316E-2</v>
      </c>
      <c r="J164" s="110">
        <v>52.094740000000002</v>
      </c>
      <c r="K164" s="111">
        <f t="shared" si="73"/>
        <v>7.5</v>
      </c>
      <c r="L164" s="105">
        <v>51.1147004884699</v>
      </c>
      <c r="M164" s="105">
        <f t="shared" si="58"/>
        <v>-2.7999999999999972</v>
      </c>
      <c r="N164" s="112">
        <f t="shared" si="74"/>
        <v>6.6000000000000014</v>
      </c>
      <c r="O164" s="15">
        <v>52.562589352992802</v>
      </c>
      <c r="P164" s="114">
        <f t="shared" si="59"/>
        <v>-0.19999999999999574</v>
      </c>
      <c r="Q164" s="110">
        <v>53.658540000000002</v>
      </c>
      <c r="R164" s="111">
        <f t="shared" si="75"/>
        <v>12.300000000000004</v>
      </c>
      <c r="S164" s="105">
        <v>52.564049765380503</v>
      </c>
      <c r="T164" s="105">
        <f t="shared" si="60"/>
        <v>-3.6999999999999957</v>
      </c>
      <c r="U164" s="112">
        <f t="shared" si="76"/>
        <v>10.100000000000001</v>
      </c>
      <c r="V164" s="15">
        <v>52.933192578042899</v>
      </c>
      <c r="W164" s="114">
        <f t="shared" si="61"/>
        <v>-0.70000000000000284</v>
      </c>
      <c r="X164" s="110">
        <v>54.878050000000002</v>
      </c>
      <c r="Y164" s="111">
        <f t="shared" si="77"/>
        <v>4.6999999999999957</v>
      </c>
      <c r="Z164" s="105">
        <v>52.308868061536401</v>
      </c>
      <c r="AA164" s="105">
        <f t="shared" si="62"/>
        <v>-4.3000000000000043</v>
      </c>
      <c r="AB164" s="112">
        <f t="shared" si="78"/>
        <v>3</v>
      </c>
      <c r="AC164" s="15">
        <v>53.519554958321699</v>
      </c>
      <c r="AD164" s="114">
        <f t="shared" si="63"/>
        <v>-0.20000000000000284</v>
      </c>
      <c r="AE164" s="110">
        <v>50.304879999999997</v>
      </c>
      <c r="AF164" s="111">
        <f t="shared" si="64"/>
        <v>-1.2000000000000028</v>
      </c>
      <c r="AG164" s="105">
        <v>49.318020500264097</v>
      </c>
      <c r="AH164" s="105">
        <f t="shared" si="65"/>
        <v>-2.3000000000000043</v>
      </c>
      <c r="AI164" s="112">
        <f t="shared" si="79"/>
        <v>10.099999999999994</v>
      </c>
      <c r="AJ164" s="15">
        <v>50.759984813621202</v>
      </c>
      <c r="AK164" s="114">
        <f t="shared" si="66"/>
        <v>0</v>
      </c>
      <c r="AL164" s="110">
        <v>48.170729999999999</v>
      </c>
      <c r="AM164" s="111">
        <f t="shared" si="80"/>
        <v>0.90000000000000568</v>
      </c>
      <c r="AN164" s="105">
        <v>49.898174414993598</v>
      </c>
      <c r="AO164" s="105">
        <f t="shared" si="67"/>
        <v>0.29999999999999716</v>
      </c>
      <c r="AP164" s="112">
        <f t="shared" si="81"/>
        <v>0.79999999999999716</v>
      </c>
      <c r="AQ164" s="15">
        <v>50.533251218344397</v>
      </c>
      <c r="AR164" s="114">
        <f t="shared" si="68"/>
        <v>0.20000000000000284</v>
      </c>
      <c r="AS164" s="110">
        <v>52.743899999999996</v>
      </c>
      <c r="AT164" s="111">
        <f t="shared" si="82"/>
        <v>9.4000000000000057</v>
      </c>
      <c r="AU164" s="105">
        <v>52.7</v>
      </c>
      <c r="AV164" s="105">
        <f t="shared" si="69"/>
        <v>2.7000000000000028</v>
      </c>
      <c r="AW164" s="112">
        <f t="shared" si="83"/>
        <v>9.4000000000000057</v>
      </c>
      <c r="AX164" s="15">
        <v>51.463546923104303</v>
      </c>
      <c r="AY164" s="114">
        <f t="shared" si="70"/>
        <v>0.10000000000000142</v>
      </c>
    </row>
    <row r="165" spans="1:51">
      <c r="A165" s="42"/>
      <c r="B165" s="60" t="s">
        <v>6</v>
      </c>
      <c r="C165" s="110">
        <v>51.860469999999999</v>
      </c>
      <c r="D165" s="111">
        <f t="shared" si="71"/>
        <v>2.1999999999999957</v>
      </c>
      <c r="E165" s="105">
        <v>50.999344345421598</v>
      </c>
      <c r="F165" s="105">
        <f t="shared" si="56"/>
        <v>-0.29999999999999716</v>
      </c>
      <c r="G165" s="112">
        <f t="shared" si="72"/>
        <v>2.5</v>
      </c>
      <c r="H165" s="105">
        <v>51.713869001075999</v>
      </c>
      <c r="I165" s="113">
        <f t="shared" si="57"/>
        <v>0</v>
      </c>
      <c r="J165" s="110">
        <v>52.935160000000003</v>
      </c>
      <c r="K165" s="111">
        <f t="shared" si="73"/>
        <v>2.1000000000000014</v>
      </c>
      <c r="L165" s="105">
        <v>52.843249093396302</v>
      </c>
      <c r="M165" s="105">
        <f t="shared" si="58"/>
        <v>1.6999999999999957</v>
      </c>
      <c r="N165" s="112">
        <f t="shared" si="74"/>
        <v>2.2999999999999972</v>
      </c>
      <c r="O165" s="116">
        <v>52.510172343475098</v>
      </c>
      <c r="P165" s="114">
        <f t="shared" si="59"/>
        <v>-0.10000000000000142</v>
      </c>
      <c r="Q165" s="110">
        <v>53.779069999999997</v>
      </c>
      <c r="R165" s="111">
        <f t="shared" si="75"/>
        <v>4.5</v>
      </c>
      <c r="S165" s="105">
        <v>50.712097054433897</v>
      </c>
      <c r="T165" s="105">
        <f t="shared" si="60"/>
        <v>-1.8999999999999986</v>
      </c>
      <c r="U165" s="112">
        <f t="shared" si="76"/>
        <v>4.5</v>
      </c>
      <c r="V165" s="116">
        <v>52.358576823971703</v>
      </c>
      <c r="W165" s="114">
        <f t="shared" si="61"/>
        <v>-0.5</v>
      </c>
      <c r="X165" s="110">
        <v>52.616280000000003</v>
      </c>
      <c r="Y165" s="111">
        <f t="shared" si="77"/>
        <v>1.5</v>
      </c>
      <c r="Z165" s="105">
        <v>52.291175061729902</v>
      </c>
      <c r="AA165" s="105">
        <f t="shared" si="62"/>
        <v>0</v>
      </c>
      <c r="AB165" s="112">
        <f t="shared" si="78"/>
        <v>2.6999999999999957</v>
      </c>
      <c r="AC165" s="116">
        <v>53.312665268562</v>
      </c>
      <c r="AD165" s="114">
        <f t="shared" si="63"/>
        <v>-0.20000000000000284</v>
      </c>
      <c r="AE165" s="110">
        <v>51.744190000000003</v>
      </c>
      <c r="AF165" s="111">
        <f t="shared" si="64"/>
        <v>1.4000000000000057</v>
      </c>
      <c r="AG165" s="105">
        <v>50.327021832508002</v>
      </c>
      <c r="AH165" s="105">
        <f t="shared" si="65"/>
        <v>1</v>
      </c>
      <c r="AI165" s="112">
        <f t="shared" si="79"/>
        <v>1.5999999999999943</v>
      </c>
      <c r="AJ165" s="116">
        <v>50.732696921440301</v>
      </c>
      <c r="AK165" s="114">
        <f t="shared" si="66"/>
        <v>-9.9999999999994316E-2</v>
      </c>
      <c r="AL165" s="110">
        <v>50.581400000000002</v>
      </c>
      <c r="AM165" s="111">
        <f t="shared" si="80"/>
        <v>1.7000000000000028</v>
      </c>
      <c r="AN165" s="105">
        <v>51.610097671219897</v>
      </c>
      <c r="AO165" s="105">
        <f t="shared" si="67"/>
        <v>1.7000000000000028</v>
      </c>
      <c r="AP165" s="112">
        <f t="shared" si="81"/>
        <v>2</v>
      </c>
      <c r="AQ165" s="116">
        <v>50.658655750825602</v>
      </c>
      <c r="AR165" s="114">
        <f t="shared" si="68"/>
        <v>0.20000000000000284</v>
      </c>
      <c r="AS165" s="110">
        <v>50.581400000000002</v>
      </c>
      <c r="AT165" s="111">
        <f t="shared" si="82"/>
        <v>1.8999999999999986</v>
      </c>
      <c r="AU165" s="105">
        <v>50.6</v>
      </c>
      <c r="AV165" s="105">
        <f t="shared" si="69"/>
        <v>-2.1000000000000014</v>
      </c>
      <c r="AW165" s="112">
        <f t="shared" si="83"/>
        <v>1.8999999999999986</v>
      </c>
      <c r="AX165" s="116">
        <v>51.594137851070002</v>
      </c>
      <c r="AY165" s="114">
        <f t="shared" si="70"/>
        <v>0.10000000000000142</v>
      </c>
    </row>
    <row r="166" spans="1:51">
      <c r="A166" s="41"/>
      <c r="B166" s="60" t="s">
        <v>8</v>
      </c>
      <c r="C166" s="110">
        <v>52.797620000000002</v>
      </c>
      <c r="D166" s="111">
        <f t="shared" si="71"/>
        <v>-2.3000000000000043</v>
      </c>
      <c r="E166" s="105">
        <v>52.417188358279297</v>
      </c>
      <c r="F166" s="105">
        <f t="shared" si="56"/>
        <v>1.3999999999999986</v>
      </c>
      <c r="G166" s="112">
        <f t="shared" si="72"/>
        <v>-2.3999999999999986</v>
      </c>
      <c r="H166" s="108">
        <v>51.716797926486997</v>
      </c>
      <c r="I166" s="113">
        <f t="shared" si="57"/>
        <v>0</v>
      </c>
      <c r="J166" s="110">
        <v>55.20879</v>
      </c>
      <c r="K166" s="111">
        <f t="shared" si="73"/>
        <v>-0.19999999999999574</v>
      </c>
      <c r="L166" s="105">
        <v>54.159550413590601</v>
      </c>
      <c r="M166" s="105">
        <f t="shared" si="58"/>
        <v>1.4000000000000057</v>
      </c>
      <c r="N166" s="112">
        <f t="shared" si="74"/>
        <v>-0.39999999999999858</v>
      </c>
      <c r="O166" s="15">
        <v>52.5523014527393</v>
      </c>
      <c r="P166" s="114">
        <f t="shared" si="59"/>
        <v>0.10000000000000142</v>
      </c>
      <c r="Q166" s="110">
        <v>53.571429999999999</v>
      </c>
      <c r="R166" s="111">
        <f t="shared" si="75"/>
        <v>-3.6000000000000014</v>
      </c>
      <c r="S166" s="105">
        <v>53.066127324348699</v>
      </c>
      <c r="T166" s="105">
        <f t="shared" si="60"/>
        <v>2.3999999999999986</v>
      </c>
      <c r="U166" s="112">
        <f t="shared" si="76"/>
        <v>-3.2999999999999972</v>
      </c>
      <c r="V166" s="15">
        <v>52.051935616498596</v>
      </c>
      <c r="W166" s="114">
        <f t="shared" si="61"/>
        <v>-0.29999999999999716</v>
      </c>
      <c r="X166" s="110">
        <v>53.273809999999997</v>
      </c>
      <c r="Y166" s="111">
        <f t="shared" si="77"/>
        <v>-5.5</v>
      </c>
      <c r="Z166" s="105">
        <v>53.6458713643312</v>
      </c>
      <c r="AA166" s="105">
        <f t="shared" si="62"/>
        <v>1.3000000000000043</v>
      </c>
      <c r="AB166" s="112">
        <f t="shared" si="78"/>
        <v>-5.1999999999999957</v>
      </c>
      <c r="AC166" s="15">
        <v>53.0786171538196</v>
      </c>
      <c r="AD166" s="114">
        <f t="shared" si="63"/>
        <v>-0.19999999999999574</v>
      </c>
      <c r="AE166" s="110">
        <v>51.785710000000002</v>
      </c>
      <c r="AF166" s="111">
        <f t="shared" si="64"/>
        <v>9.9999999999994316E-2</v>
      </c>
      <c r="AG166" s="105">
        <v>51.581035983638998</v>
      </c>
      <c r="AH166" s="105">
        <f t="shared" si="65"/>
        <v>1.3000000000000043</v>
      </c>
      <c r="AI166" s="112">
        <f t="shared" si="79"/>
        <v>-2.1000000000000014</v>
      </c>
      <c r="AJ166" s="15">
        <v>50.666342314672697</v>
      </c>
      <c r="AK166" s="114">
        <f t="shared" si="66"/>
        <v>0</v>
      </c>
      <c r="AL166" s="110">
        <v>50.297620000000002</v>
      </c>
      <c r="AM166" s="111">
        <f t="shared" si="80"/>
        <v>-1.6000000000000014</v>
      </c>
      <c r="AN166" s="105">
        <v>51.300009833300997</v>
      </c>
      <c r="AO166" s="105">
        <f t="shared" si="67"/>
        <v>-0.30000000000000426</v>
      </c>
      <c r="AP166" s="112">
        <f t="shared" si="81"/>
        <v>-1.7000000000000028</v>
      </c>
      <c r="AQ166" s="15">
        <v>50.698275678029198</v>
      </c>
      <c r="AR166" s="114">
        <f t="shared" si="68"/>
        <v>0</v>
      </c>
      <c r="AS166" s="110">
        <v>55.059519999999999</v>
      </c>
      <c r="AT166" s="111">
        <f t="shared" si="82"/>
        <v>1</v>
      </c>
      <c r="AU166" s="105">
        <v>55.1</v>
      </c>
      <c r="AV166" s="105">
        <f t="shared" si="69"/>
        <v>4.5</v>
      </c>
      <c r="AW166" s="112">
        <f t="shared" si="83"/>
        <v>1</v>
      </c>
      <c r="AX166" s="15">
        <v>51.732973551330197</v>
      </c>
      <c r="AY166" s="114">
        <f t="shared" si="70"/>
        <v>0.10000000000000142</v>
      </c>
    </row>
    <row r="167" spans="1:51">
      <c r="A167" s="42"/>
      <c r="B167" s="60" t="s">
        <v>8</v>
      </c>
      <c r="C167" s="110">
        <v>49.610390000000002</v>
      </c>
      <c r="D167" s="111">
        <f t="shared" si="71"/>
        <v>-1.5</v>
      </c>
      <c r="E167" s="105">
        <v>50.628889533261997</v>
      </c>
      <c r="F167" s="105">
        <f t="shared" si="56"/>
        <v>-1.7999999999999972</v>
      </c>
      <c r="G167" s="112">
        <f t="shared" si="72"/>
        <v>-2.1000000000000014</v>
      </c>
      <c r="H167" s="105">
        <v>51.639805998117701</v>
      </c>
      <c r="I167" s="113">
        <f t="shared" si="57"/>
        <v>-0.10000000000000142</v>
      </c>
      <c r="J167" s="110">
        <v>51.510390000000001</v>
      </c>
      <c r="K167" s="111">
        <f t="shared" si="73"/>
        <v>-0.89999999999999858</v>
      </c>
      <c r="L167" s="105">
        <v>49.880478754768099</v>
      </c>
      <c r="M167" s="105">
        <f t="shared" si="58"/>
        <v>-4.3000000000000043</v>
      </c>
      <c r="N167" s="112">
        <f t="shared" si="74"/>
        <v>-3.5</v>
      </c>
      <c r="O167" s="116">
        <v>52.606899147755399</v>
      </c>
      <c r="P167" s="114">
        <f t="shared" si="59"/>
        <v>0</v>
      </c>
      <c r="Q167" s="110">
        <v>47.077919999999999</v>
      </c>
      <c r="R167" s="111">
        <f t="shared" si="75"/>
        <v>-4.2999999999999972</v>
      </c>
      <c r="S167" s="105">
        <v>49.676394280816801</v>
      </c>
      <c r="T167" s="105">
        <f t="shared" si="60"/>
        <v>-3.3999999999999986</v>
      </c>
      <c r="U167" s="112">
        <f t="shared" si="76"/>
        <v>-5.2999999999999972</v>
      </c>
      <c r="V167" s="116">
        <v>51.875787011972598</v>
      </c>
      <c r="W167" s="114">
        <f t="shared" si="61"/>
        <v>-0.20000000000000284</v>
      </c>
      <c r="X167" s="110">
        <v>48.701300000000003</v>
      </c>
      <c r="Y167" s="111">
        <f t="shared" si="77"/>
        <v>-3.0999999999999943</v>
      </c>
      <c r="Z167" s="105">
        <v>51.193222612584002</v>
      </c>
      <c r="AA167" s="105">
        <f t="shared" si="62"/>
        <v>-2.3999999999999986</v>
      </c>
      <c r="AB167" s="112">
        <f t="shared" si="78"/>
        <v>-4.1999999999999957</v>
      </c>
      <c r="AC167" s="116">
        <v>52.7332667207748</v>
      </c>
      <c r="AD167" s="114">
        <f t="shared" si="63"/>
        <v>-0.39999999999999858</v>
      </c>
      <c r="AE167" s="110">
        <v>49.675319999999999</v>
      </c>
      <c r="AF167" s="111">
        <f t="shared" si="64"/>
        <v>-2.0999999999999943</v>
      </c>
      <c r="AG167" s="105">
        <v>50.487241446136402</v>
      </c>
      <c r="AH167" s="105">
        <f t="shared" si="65"/>
        <v>-1.1000000000000014</v>
      </c>
      <c r="AI167" s="112">
        <f t="shared" si="79"/>
        <v>-2.6000000000000014</v>
      </c>
      <c r="AJ167" s="116">
        <v>50.510805067293703</v>
      </c>
      <c r="AK167" s="114">
        <f t="shared" si="66"/>
        <v>-0.20000000000000284</v>
      </c>
      <c r="AL167" s="110">
        <v>50</v>
      </c>
      <c r="AM167" s="111">
        <f t="shared" si="80"/>
        <v>3.2000000000000028</v>
      </c>
      <c r="AN167" s="105">
        <v>50.341408468068799</v>
      </c>
      <c r="AO167" s="105">
        <f t="shared" si="67"/>
        <v>-1</v>
      </c>
      <c r="AP167" s="112">
        <f t="shared" si="81"/>
        <v>3</v>
      </c>
      <c r="AQ167" s="116">
        <v>50.689981854739202</v>
      </c>
      <c r="AR167" s="114">
        <f t="shared" si="68"/>
        <v>0</v>
      </c>
      <c r="AS167" s="110">
        <v>52.5974</v>
      </c>
      <c r="AT167" s="111">
        <f t="shared" si="82"/>
        <v>-1</v>
      </c>
      <c r="AU167" s="105">
        <v>52.4</v>
      </c>
      <c r="AV167" s="105">
        <f t="shared" si="69"/>
        <v>-2.7000000000000028</v>
      </c>
      <c r="AW167" s="112">
        <f t="shared" si="83"/>
        <v>-1.2000000000000028</v>
      </c>
      <c r="AX167" s="116">
        <v>51.839641802508098</v>
      </c>
      <c r="AY167" s="114">
        <f t="shared" si="70"/>
        <v>9.9999999999994316E-2</v>
      </c>
    </row>
    <row r="168" spans="1:51">
      <c r="A168" s="41"/>
      <c r="B168" s="60" t="s">
        <v>7</v>
      </c>
      <c r="C168" s="110">
        <v>52.716050000000003</v>
      </c>
      <c r="D168" s="111">
        <f t="shared" si="71"/>
        <v>-1.7999999999999972</v>
      </c>
      <c r="E168" s="105">
        <v>52.338741638301101</v>
      </c>
      <c r="F168" s="105">
        <f t="shared" si="56"/>
        <v>1.6999999999999957</v>
      </c>
      <c r="G168" s="112">
        <f t="shared" si="72"/>
        <v>-1.8000000000000043</v>
      </c>
      <c r="H168" s="108">
        <v>51.361833323448501</v>
      </c>
      <c r="I168" s="113">
        <f t="shared" si="57"/>
        <v>-0.20000000000000284</v>
      </c>
      <c r="J168" s="110">
        <v>53.934379999999997</v>
      </c>
      <c r="K168" s="111">
        <f t="shared" si="73"/>
        <v>-1.3999999999999986</v>
      </c>
      <c r="L168" s="105">
        <v>52.971341275959901</v>
      </c>
      <c r="M168" s="105">
        <f t="shared" si="58"/>
        <v>3.1000000000000014</v>
      </c>
      <c r="N168" s="112">
        <f t="shared" si="74"/>
        <v>-1.5</v>
      </c>
      <c r="O168" s="15">
        <v>52.488049068206102</v>
      </c>
      <c r="P168" s="114">
        <f t="shared" si="59"/>
        <v>-0.10000000000000142</v>
      </c>
      <c r="Q168" s="110">
        <v>52.469140000000003</v>
      </c>
      <c r="R168" s="111">
        <f t="shared" si="75"/>
        <v>-4.2000000000000028</v>
      </c>
      <c r="S168" s="105">
        <v>52.354126884062403</v>
      </c>
      <c r="T168" s="105">
        <f t="shared" si="60"/>
        <v>2.6999999999999957</v>
      </c>
      <c r="U168" s="112">
        <f t="shared" si="76"/>
        <v>-4.2000000000000028</v>
      </c>
      <c r="V168" s="15">
        <v>51.6192465708763</v>
      </c>
      <c r="W168" s="114">
        <f t="shared" si="61"/>
        <v>-0.29999999999999716</v>
      </c>
      <c r="X168" s="110">
        <v>54.012349999999998</v>
      </c>
      <c r="Y168" s="111">
        <f t="shared" si="77"/>
        <v>-3.5</v>
      </c>
      <c r="Z168" s="105">
        <v>54.254868828013599</v>
      </c>
      <c r="AA168" s="105">
        <f t="shared" si="62"/>
        <v>3.0999999999999943</v>
      </c>
      <c r="AB168" s="112">
        <f t="shared" si="78"/>
        <v>-3.9000000000000057</v>
      </c>
      <c r="AC168" s="15">
        <v>52.1993419922916</v>
      </c>
      <c r="AD168" s="114">
        <f t="shared" si="63"/>
        <v>-0.5</v>
      </c>
      <c r="AE168" s="110">
        <v>50.617280000000001</v>
      </c>
      <c r="AF168" s="111">
        <f t="shared" si="64"/>
        <v>0.89999999999999858</v>
      </c>
      <c r="AG168" s="105">
        <v>50.549167916973701</v>
      </c>
      <c r="AH168" s="105">
        <f t="shared" si="65"/>
        <v>0</v>
      </c>
      <c r="AI168" s="112">
        <f t="shared" si="79"/>
        <v>-2.6000000000000014</v>
      </c>
      <c r="AJ168" s="15">
        <v>50.2443430435465</v>
      </c>
      <c r="AK168" s="114">
        <f t="shared" si="66"/>
        <v>-0.29999999999999716</v>
      </c>
      <c r="AL168" s="110">
        <v>53.086419999999997</v>
      </c>
      <c r="AM168" s="111">
        <f t="shared" si="80"/>
        <v>2.8000000000000043</v>
      </c>
      <c r="AN168" s="105">
        <v>52.2178284288429</v>
      </c>
      <c r="AO168" s="105">
        <f t="shared" si="67"/>
        <v>1.9000000000000057</v>
      </c>
      <c r="AP168" s="112">
        <f t="shared" si="81"/>
        <v>3</v>
      </c>
      <c r="AQ168" s="15">
        <v>50.666970172070698</v>
      </c>
      <c r="AR168" s="114">
        <f t="shared" si="68"/>
        <v>0</v>
      </c>
      <c r="AS168" s="110">
        <v>53.395060000000001</v>
      </c>
      <c r="AT168" s="111">
        <f t="shared" si="82"/>
        <v>-1.3000000000000043</v>
      </c>
      <c r="AU168" s="105">
        <v>53.395000000000003</v>
      </c>
      <c r="AV168" s="105">
        <f t="shared" si="69"/>
        <v>1</v>
      </c>
      <c r="AW168" s="112">
        <f t="shared" si="83"/>
        <v>-1.3000000000000043</v>
      </c>
      <c r="AX168" s="15">
        <v>51.912143727811703</v>
      </c>
      <c r="AY168" s="114">
        <f t="shared" si="70"/>
        <v>0.10000000000000142</v>
      </c>
    </row>
    <row r="169" spans="1:51">
      <c r="A169" s="42"/>
      <c r="B169" s="60" t="s">
        <v>9</v>
      </c>
      <c r="C169" s="110">
        <v>52.440480000000001</v>
      </c>
      <c r="D169" s="111">
        <f t="shared" si="71"/>
        <v>-0.80000000000000426</v>
      </c>
      <c r="E169" s="105">
        <v>51.728294248438601</v>
      </c>
      <c r="F169" s="105">
        <f t="shared" si="56"/>
        <v>-0.59999999999999432</v>
      </c>
      <c r="G169" s="112">
        <f t="shared" si="72"/>
        <v>-0.59999999999999432</v>
      </c>
      <c r="H169" s="105">
        <v>50.981921342115101</v>
      </c>
      <c r="I169" s="113">
        <f t="shared" si="57"/>
        <v>-0.39999999999999858</v>
      </c>
      <c r="J169" s="110">
        <v>54.792479999999998</v>
      </c>
      <c r="K169" s="111">
        <f t="shared" si="73"/>
        <v>2.5999999999999943</v>
      </c>
      <c r="L169" s="105">
        <v>53.605296901317097</v>
      </c>
      <c r="M169" s="105">
        <f t="shared" si="58"/>
        <v>0.60000000000000142</v>
      </c>
      <c r="N169" s="112">
        <f t="shared" si="74"/>
        <v>2.7000000000000028</v>
      </c>
      <c r="O169" s="116">
        <v>52.155600842769502</v>
      </c>
      <c r="P169" s="114">
        <f t="shared" si="59"/>
        <v>-0.29999999999999716</v>
      </c>
      <c r="Q169" s="110">
        <v>54.166670000000003</v>
      </c>
      <c r="R169" s="111">
        <f t="shared" si="75"/>
        <v>-1.1999999999999957</v>
      </c>
      <c r="S169" s="105">
        <v>53.957340483859497</v>
      </c>
      <c r="T169" s="105">
        <f t="shared" si="60"/>
        <v>1.6000000000000014</v>
      </c>
      <c r="U169" s="112">
        <f t="shared" si="76"/>
        <v>0.5</v>
      </c>
      <c r="V169" s="116">
        <v>51.367034796864402</v>
      </c>
      <c r="W169" s="114">
        <f t="shared" si="61"/>
        <v>-0.20000000000000284</v>
      </c>
      <c r="X169" s="110">
        <v>52.380949999999999</v>
      </c>
      <c r="Y169" s="111">
        <f t="shared" si="77"/>
        <v>-3</v>
      </c>
      <c r="Z169" s="105">
        <v>52.237775374257303</v>
      </c>
      <c r="AA169" s="105">
        <f t="shared" si="62"/>
        <v>-2.0999999999999943</v>
      </c>
      <c r="AB169" s="112">
        <f t="shared" si="78"/>
        <v>-2.5</v>
      </c>
      <c r="AC169" s="116">
        <v>51.5387618801659</v>
      </c>
      <c r="AD169" s="114">
        <f t="shared" si="63"/>
        <v>-0.70000000000000284</v>
      </c>
      <c r="AE169" s="110">
        <v>51.785710000000002</v>
      </c>
      <c r="AF169" s="111">
        <f t="shared" si="64"/>
        <v>1.1999999999999957</v>
      </c>
      <c r="AG169" s="105">
        <v>50.189532120164998</v>
      </c>
      <c r="AH169" s="105">
        <f t="shared" si="65"/>
        <v>-0.29999999999999716</v>
      </c>
      <c r="AI169" s="112">
        <f t="shared" si="79"/>
        <v>-2.7999999999999972</v>
      </c>
      <c r="AJ169" s="116">
        <v>49.955582787140102</v>
      </c>
      <c r="AK169" s="114">
        <f t="shared" si="66"/>
        <v>-0.20000000000000284</v>
      </c>
      <c r="AL169" s="110">
        <v>52.380949999999999</v>
      </c>
      <c r="AM169" s="111">
        <f t="shared" si="80"/>
        <v>3.2999999999999972</v>
      </c>
      <c r="AN169" s="105">
        <v>51.477917011293101</v>
      </c>
      <c r="AO169" s="105">
        <f t="shared" si="67"/>
        <v>-0.70000000000000284</v>
      </c>
      <c r="AP169" s="112">
        <f t="shared" si="81"/>
        <v>3.5</v>
      </c>
      <c r="AQ169" s="116">
        <v>50.662024790873801</v>
      </c>
      <c r="AR169" s="114">
        <f t="shared" si="68"/>
        <v>0</v>
      </c>
      <c r="AS169" s="110">
        <v>51.488100000000003</v>
      </c>
      <c r="AT169" s="111">
        <f t="shared" si="82"/>
        <v>-0.20000000000000284</v>
      </c>
      <c r="AU169" s="105">
        <v>51.5</v>
      </c>
      <c r="AV169" s="105">
        <f t="shared" si="69"/>
        <v>-1.8999999999999986</v>
      </c>
      <c r="AW169" s="112">
        <f t="shared" si="83"/>
        <v>-0.20000000000000284</v>
      </c>
      <c r="AX169" s="116">
        <v>51.953254403438002</v>
      </c>
      <c r="AY169" s="114">
        <f t="shared" si="70"/>
        <v>0.10000000000000142</v>
      </c>
    </row>
    <row r="170" spans="1:51">
      <c r="A170" s="41"/>
      <c r="B170" s="60" t="s">
        <v>10</v>
      </c>
      <c r="C170" s="110">
        <v>50.602409999999999</v>
      </c>
      <c r="D170" s="111">
        <f t="shared" si="71"/>
        <v>-2.3999999999999986</v>
      </c>
      <c r="E170" s="105">
        <v>50.213831934179801</v>
      </c>
      <c r="F170" s="105">
        <f t="shared" si="56"/>
        <v>-1.5</v>
      </c>
      <c r="G170" s="112">
        <f t="shared" si="72"/>
        <v>-2.5</v>
      </c>
      <c r="H170" s="108">
        <v>50.544834267576597</v>
      </c>
      <c r="I170" s="113">
        <f t="shared" si="57"/>
        <v>-0.5</v>
      </c>
      <c r="J170" s="110">
        <v>53.190339999999999</v>
      </c>
      <c r="K170" s="111">
        <f t="shared" si="73"/>
        <v>-0.89999999999999858</v>
      </c>
      <c r="L170" s="105">
        <v>52.833457907541501</v>
      </c>
      <c r="M170" s="105">
        <f t="shared" si="58"/>
        <v>-0.80000000000000426</v>
      </c>
      <c r="N170" s="112">
        <f t="shared" si="74"/>
        <v>-0.60000000000000142</v>
      </c>
      <c r="O170" s="15">
        <v>51.573097611245103</v>
      </c>
      <c r="P170" s="114">
        <f t="shared" si="59"/>
        <v>-0.60000000000000142</v>
      </c>
      <c r="Q170" s="110">
        <v>52.108429999999998</v>
      </c>
      <c r="R170" s="111">
        <f t="shared" si="75"/>
        <v>-3.5</v>
      </c>
      <c r="S170" s="105">
        <v>50.873893333432797</v>
      </c>
      <c r="T170" s="105">
        <f t="shared" si="60"/>
        <v>-3.1000000000000014</v>
      </c>
      <c r="U170" s="112">
        <f t="shared" si="76"/>
        <v>-3.8999999999999986</v>
      </c>
      <c r="V170" s="15">
        <v>51.0931582002775</v>
      </c>
      <c r="W170" s="114">
        <f t="shared" si="61"/>
        <v>-0.29999999999999716</v>
      </c>
      <c r="X170" s="110">
        <v>50.602409999999999</v>
      </c>
      <c r="Y170" s="111">
        <f t="shared" si="77"/>
        <v>-4.6999999999999957</v>
      </c>
      <c r="Z170" s="105">
        <v>50.084910368635299</v>
      </c>
      <c r="AA170" s="105">
        <f t="shared" si="62"/>
        <v>-2.1000000000000014</v>
      </c>
      <c r="AB170" s="112">
        <f t="shared" si="78"/>
        <v>-5.3999999999999986</v>
      </c>
      <c r="AC170" s="15">
        <v>50.6755418601306</v>
      </c>
      <c r="AD170" s="114">
        <f t="shared" si="63"/>
        <v>-0.79999999999999716</v>
      </c>
      <c r="AE170" s="110">
        <v>49.09639</v>
      </c>
      <c r="AF170" s="111">
        <f t="shared" si="64"/>
        <v>-2.6999999999999957</v>
      </c>
      <c r="AG170" s="105">
        <v>48.716723484757502</v>
      </c>
      <c r="AH170" s="105">
        <f t="shared" si="65"/>
        <v>-1.5</v>
      </c>
      <c r="AI170" s="112">
        <f t="shared" si="79"/>
        <v>-2.6999999999999957</v>
      </c>
      <c r="AJ170" s="15">
        <v>49.594490054796303</v>
      </c>
      <c r="AK170" s="114">
        <f t="shared" si="66"/>
        <v>-0.39999999999999858</v>
      </c>
      <c r="AL170" s="110">
        <v>50.90361</v>
      </c>
      <c r="AM170" s="111">
        <f t="shared" si="80"/>
        <v>1.5</v>
      </c>
      <c r="AN170" s="105">
        <v>50.053667404581802</v>
      </c>
      <c r="AO170" s="105">
        <f t="shared" si="67"/>
        <v>-1.3999999999999986</v>
      </c>
      <c r="AP170" s="112">
        <f t="shared" si="81"/>
        <v>1.2000000000000028</v>
      </c>
      <c r="AQ170" s="15">
        <v>50.709566258050401</v>
      </c>
      <c r="AR170" s="114">
        <f t="shared" si="68"/>
        <v>0</v>
      </c>
      <c r="AS170" s="110">
        <v>50.301200000000001</v>
      </c>
      <c r="AT170" s="111">
        <f t="shared" si="82"/>
        <v>-2.5</v>
      </c>
      <c r="AU170" s="105">
        <v>50.3</v>
      </c>
      <c r="AV170" s="105">
        <f t="shared" si="69"/>
        <v>-1.2000000000000028</v>
      </c>
      <c r="AW170" s="112">
        <f t="shared" si="83"/>
        <v>-2.5</v>
      </c>
      <c r="AX170" s="15">
        <v>51.978806136516901</v>
      </c>
      <c r="AY170" s="114">
        <f t="shared" si="70"/>
        <v>0</v>
      </c>
    </row>
    <row r="171" spans="1:51">
      <c r="A171" s="42"/>
      <c r="B171" s="60" t="s">
        <v>11</v>
      </c>
      <c r="C171" s="110">
        <v>51.298699999999997</v>
      </c>
      <c r="D171" s="111">
        <f t="shared" si="71"/>
        <v>-2.6000000000000014</v>
      </c>
      <c r="E171" s="105">
        <v>49.868041045021002</v>
      </c>
      <c r="F171" s="105">
        <f t="shared" si="56"/>
        <v>-0.30000000000000426</v>
      </c>
      <c r="G171" s="112">
        <f t="shared" si="72"/>
        <v>-2.8999999999999986</v>
      </c>
      <c r="H171" s="105">
        <v>50.220090068302099</v>
      </c>
      <c r="I171" s="113">
        <f t="shared" si="57"/>
        <v>-0.29999999999999716</v>
      </c>
      <c r="J171" s="110">
        <v>51.417619999999999</v>
      </c>
      <c r="K171" s="111">
        <f t="shared" si="73"/>
        <v>-2.3999999999999986</v>
      </c>
      <c r="L171" s="105">
        <v>49.818921051329802</v>
      </c>
      <c r="M171" s="105">
        <f t="shared" si="58"/>
        <v>-3</v>
      </c>
      <c r="N171" s="112">
        <f t="shared" si="74"/>
        <v>-3</v>
      </c>
      <c r="O171" s="116">
        <v>50.9852540917027</v>
      </c>
      <c r="P171" s="114">
        <f t="shared" si="59"/>
        <v>-0.60000000000000142</v>
      </c>
      <c r="Q171" s="110">
        <v>54.545450000000002</v>
      </c>
      <c r="R171" s="111">
        <f t="shared" si="75"/>
        <v>-2.2999999999999972</v>
      </c>
      <c r="S171" s="105">
        <v>50.387749931617599</v>
      </c>
      <c r="T171" s="105">
        <f t="shared" si="60"/>
        <v>-0.5</v>
      </c>
      <c r="U171" s="112">
        <f t="shared" si="76"/>
        <v>-3.3000000000000043</v>
      </c>
      <c r="V171" s="116">
        <v>50.8726747857175</v>
      </c>
      <c r="W171" s="114">
        <f t="shared" si="61"/>
        <v>-0.20000000000000284</v>
      </c>
      <c r="X171" s="110">
        <v>53.246749999999999</v>
      </c>
      <c r="Y171" s="111">
        <f t="shared" si="77"/>
        <v>-4.3999999999999986</v>
      </c>
      <c r="Z171" s="105">
        <v>49.808466959280302</v>
      </c>
      <c r="AA171" s="105">
        <f t="shared" si="62"/>
        <v>-0.30000000000000426</v>
      </c>
      <c r="AB171" s="112">
        <f t="shared" si="78"/>
        <v>-5.5</v>
      </c>
      <c r="AC171" s="116">
        <v>49.826632938590201</v>
      </c>
      <c r="AD171" s="114">
        <f t="shared" si="63"/>
        <v>-0.90000000000000568</v>
      </c>
      <c r="AE171" s="110">
        <v>49.350650000000002</v>
      </c>
      <c r="AF171" s="111">
        <f t="shared" si="64"/>
        <v>0.29999999999999716</v>
      </c>
      <c r="AG171" s="105">
        <v>49.0448269029446</v>
      </c>
      <c r="AH171" s="105">
        <f t="shared" si="65"/>
        <v>0.29999999999999716</v>
      </c>
      <c r="AI171" s="112">
        <f t="shared" si="79"/>
        <v>-1.3999999999999986</v>
      </c>
      <c r="AJ171" s="116">
        <v>49.2317247576676</v>
      </c>
      <c r="AK171" s="114">
        <f t="shared" si="66"/>
        <v>-0.39999999999999858</v>
      </c>
      <c r="AL171" s="110">
        <v>48.051949999999998</v>
      </c>
      <c r="AM171" s="111">
        <f t="shared" si="80"/>
        <v>-2.5</v>
      </c>
      <c r="AN171" s="105">
        <v>47.668051858454099</v>
      </c>
      <c r="AO171" s="105">
        <f t="shared" si="67"/>
        <v>-2.3999999999999986</v>
      </c>
      <c r="AP171" s="112">
        <f t="shared" si="81"/>
        <v>-2.7999999999999972</v>
      </c>
      <c r="AQ171" s="116">
        <v>50.807131097182797</v>
      </c>
      <c r="AR171" s="114">
        <f t="shared" si="68"/>
        <v>9.9999999999994316E-2</v>
      </c>
      <c r="AS171" s="110">
        <v>51.298699999999997</v>
      </c>
      <c r="AT171" s="111">
        <f t="shared" si="82"/>
        <v>-2.8000000000000043</v>
      </c>
      <c r="AU171" s="105">
        <v>51.4</v>
      </c>
      <c r="AV171" s="105">
        <f t="shared" si="69"/>
        <v>1.1000000000000014</v>
      </c>
      <c r="AW171" s="112">
        <f t="shared" si="83"/>
        <v>-2.7000000000000028</v>
      </c>
      <c r="AX171" s="116">
        <v>52.030745567356497</v>
      </c>
      <c r="AY171" s="114">
        <f t="shared" si="70"/>
        <v>0</v>
      </c>
    </row>
    <row r="172" spans="1:51">
      <c r="A172" s="41"/>
      <c r="B172" s="60" t="s">
        <v>12</v>
      </c>
      <c r="C172" s="110">
        <v>47.238810000000001</v>
      </c>
      <c r="D172" s="111">
        <f t="shared" si="71"/>
        <v>-3.5999999999999943</v>
      </c>
      <c r="E172" s="105">
        <v>49.273270152645601</v>
      </c>
      <c r="F172" s="105">
        <f t="shared" si="56"/>
        <v>-0.60000000000000142</v>
      </c>
      <c r="G172" s="112">
        <f t="shared" si="72"/>
        <v>-3.9000000000000057</v>
      </c>
      <c r="H172" s="108">
        <v>50.161034482490301</v>
      </c>
      <c r="I172" s="113">
        <f t="shared" si="57"/>
        <v>0</v>
      </c>
      <c r="J172" s="110">
        <v>47.419469999999997</v>
      </c>
      <c r="K172" s="111">
        <f t="shared" si="73"/>
        <v>-3.8000000000000043</v>
      </c>
      <c r="L172" s="105">
        <v>49.991083880017698</v>
      </c>
      <c r="M172" s="105">
        <f t="shared" si="58"/>
        <v>0.20000000000000284</v>
      </c>
      <c r="N172" s="112">
        <f t="shared" si="74"/>
        <v>-4.2000000000000028</v>
      </c>
      <c r="O172" s="15">
        <v>50.698003437291597</v>
      </c>
      <c r="P172" s="114">
        <f t="shared" si="59"/>
        <v>-0.29999999999999716</v>
      </c>
      <c r="Q172" s="110">
        <v>45.149250000000002</v>
      </c>
      <c r="R172" s="111">
        <f t="shared" si="75"/>
        <v>-9.2999999999999972</v>
      </c>
      <c r="S172" s="105">
        <v>47.254600704630697</v>
      </c>
      <c r="T172" s="105">
        <f t="shared" si="60"/>
        <v>-3.1000000000000014</v>
      </c>
      <c r="U172" s="112">
        <f t="shared" si="76"/>
        <v>-9.4000000000000057</v>
      </c>
      <c r="V172" s="15">
        <v>50.877036833398698</v>
      </c>
      <c r="W172" s="114">
        <f t="shared" si="61"/>
        <v>0</v>
      </c>
      <c r="X172" s="110">
        <v>45.522390000000001</v>
      </c>
      <c r="Y172" s="111">
        <f t="shared" si="77"/>
        <v>-6.2000000000000028</v>
      </c>
      <c r="Z172" s="105">
        <v>47.761015708821503</v>
      </c>
      <c r="AA172" s="105">
        <f t="shared" si="62"/>
        <v>-2</v>
      </c>
      <c r="AB172" s="112">
        <f t="shared" si="78"/>
        <v>-6.8000000000000043</v>
      </c>
      <c r="AC172" s="15">
        <v>49.267514138598401</v>
      </c>
      <c r="AD172" s="114">
        <f t="shared" si="63"/>
        <v>-0.5</v>
      </c>
      <c r="AE172" s="110">
        <v>46.268659999999997</v>
      </c>
      <c r="AF172" s="111">
        <f t="shared" si="64"/>
        <v>-3.1000000000000014</v>
      </c>
      <c r="AG172" s="105">
        <v>49.003052222813402</v>
      </c>
      <c r="AH172" s="105">
        <f t="shared" si="65"/>
        <v>0</v>
      </c>
      <c r="AI172" s="112">
        <f t="shared" si="79"/>
        <v>-2.7000000000000028</v>
      </c>
      <c r="AJ172" s="15">
        <v>48.937489110848603</v>
      </c>
      <c r="AK172" s="114">
        <f t="shared" si="66"/>
        <v>-0.30000000000000426</v>
      </c>
      <c r="AL172" s="110">
        <v>49.626869999999997</v>
      </c>
      <c r="AM172" s="111">
        <f t="shared" si="80"/>
        <v>0.5</v>
      </c>
      <c r="AN172" s="105">
        <v>49.913413462623303</v>
      </c>
      <c r="AO172" s="105">
        <f t="shared" si="67"/>
        <v>2.1999999999999957</v>
      </c>
      <c r="AP172" s="112">
        <f t="shared" si="81"/>
        <v>0.79999999999999716</v>
      </c>
      <c r="AQ172" s="15">
        <v>50.948509150107398</v>
      </c>
      <c r="AR172" s="114">
        <f t="shared" si="68"/>
        <v>0.10000000000000142</v>
      </c>
      <c r="AS172" s="110">
        <v>49.626869999999997</v>
      </c>
      <c r="AT172" s="111">
        <f t="shared" si="82"/>
        <v>0.20000000000000284</v>
      </c>
      <c r="AU172" s="105">
        <v>49.627000000000002</v>
      </c>
      <c r="AV172" s="105">
        <f t="shared" si="69"/>
        <v>-1.7999999999999972</v>
      </c>
      <c r="AW172" s="112">
        <f t="shared" si="83"/>
        <v>0.20000000000000284</v>
      </c>
      <c r="AX172" s="15">
        <v>52.155850305326297</v>
      </c>
      <c r="AY172" s="114">
        <f t="shared" si="70"/>
        <v>0.20000000000000284</v>
      </c>
    </row>
    <row r="173" spans="1:51">
      <c r="A173" s="43">
        <v>2019</v>
      </c>
      <c r="B173" s="62" t="s">
        <v>4</v>
      </c>
      <c r="C173" s="12">
        <v>47.828949999999999</v>
      </c>
      <c r="D173" s="111">
        <f t="shared" si="71"/>
        <v>-2.4000000000000057</v>
      </c>
      <c r="E173" s="105">
        <v>49.445033800158399</v>
      </c>
      <c r="F173" s="105">
        <f t="shared" si="56"/>
        <v>0.10000000000000142</v>
      </c>
      <c r="G173" s="112">
        <f t="shared" si="72"/>
        <v>-1.8000000000000043</v>
      </c>
      <c r="H173" s="105">
        <v>50.313711493138001</v>
      </c>
      <c r="I173" s="113">
        <f t="shared" si="57"/>
        <v>9.9999999999994316E-2</v>
      </c>
      <c r="J173" s="12">
        <v>47.622219999999999</v>
      </c>
      <c r="K173" s="111">
        <f t="shared" si="73"/>
        <v>-3.2999999999999972</v>
      </c>
      <c r="L173" s="105">
        <v>49.332846815972303</v>
      </c>
      <c r="M173" s="105">
        <f t="shared" si="58"/>
        <v>-0.70000000000000284</v>
      </c>
      <c r="N173" s="112">
        <f t="shared" si="74"/>
        <v>-2.4000000000000057</v>
      </c>
      <c r="O173" s="117">
        <v>50.7351662426193</v>
      </c>
      <c r="P173" s="114">
        <f t="shared" si="59"/>
        <v>0</v>
      </c>
      <c r="Q173" s="12">
        <v>48.355260000000001</v>
      </c>
      <c r="R173" s="111">
        <f t="shared" si="75"/>
        <v>-2.5</v>
      </c>
      <c r="S173" s="105">
        <v>52.257779942958102</v>
      </c>
      <c r="T173" s="105">
        <f t="shared" si="60"/>
        <v>5</v>
      </c>
      <c r="U173" s="112">
        <f t="shared" si="76"/>
        <v>-0.5</v>
      </c>
      <c r="V173" s="117">
        <v>51.123085447554999</v>
      </c>
      <c r="W173" s="114">
        <f t="shared" si="61"/>
        <v>0.20000000000000284</v>
      </c>
      <c r="X173" s="12">
        <v>47.36842</v>
      </c>
      <c r="Y173" s="111">
        <f t="shared" si="77"/>
        <v>-3.5</v>
      </c>
      <c r="Z173" s="105">
        <v>48.6977372127647</v>
      </c>
      <c r="AA173" s="105">
        <f t="shared" si="62"/>
        <v>0.90000000000000568</v>
      </c>
      <c r="AB173" s="112">
        <f t="shared" si="78"/>
        <v>-2.8999999999999986</v>
      </c>
      <c r="AC173" s="117">
        <v>49.007690546503298</v>
      </c>
      <c r="AD173" s="114">
        <f t="shared" si="63"/>
        <v>-0.29999999999999716</v>
      </c>
      <c r="AE173" s="12">
        <v>49.013159999999999</v>
      </c>
      <c r="AF173" s="111">
        <f t="shared" si="64"/>
        <v>2.7000000000000028</v>
      </c>
      <c r="AG173" s="105">
        <v>49.4395197107389</v>
      </c>
      <c r="AH173" s="105">
        <f t="shared" si="65"/>
        <v>0.39999999999999858</v>
      </c>
      <c r="AI173" s="112">
        <f t="shared" si="79"/>
        <v>-0.60000000000000142</v>
      </c>
      <c r="AJ173" s="117">
        <v>48.644033111201999</v>
      </c>
      <c r="AK173" s="114">
        <f t="shared" si="66"/>
        <v>-0.29999999999999716</v>
      </c>
      <c r="AL173" s="12">
        <v>47.36842</v>
      </c>
      <c r="AM173" s="111">
        <f t="shared" si="80"/>
        <v>-3.2000000000000028</v>
      </c>
      <c r="AN173" s="105">
        <v>47.102374701471803</v>
      </c>
      <c r="AO173" s="105">
        <f t="shared" si="67"/>
        <v>-2.7999999999999972</v>
      </c>
      <c r="AP173" s="112">
        <f t="shared" si="81"/>
        <v>-2.8999999999999986</v>
      </c>
      <c r="AQ173" s="117">
        <v>51.140844802573497</v>
      </c>
      <c r="AR173" s="114">
        <f t="shared" si="68"/>
        <v>0.20000000000000284</v>
      </c>
      <c r="AS173" s="12">
        <v>47.039470000000001</v>
      </c>
      <c r="AT173" s="111">
        <f t="shared" si="82"/>
        <v>-2.3999999999999986</v>
      </c>
      <c r="AU173" s="105">
        <v>46.2</v>
      </c>
      <c r="AV173" s="105">
        <f t="shared" si="69"/>
        <v>-3.3999999999999986</v>
      </c>
      <c r="AW173" s="112">
        <f t="shared" si="83"/>
        <v>-3.1999999999999957</v>
      </c>
      <c r="AX173" s="117">
        <v>52.377207977759902</v>
      </c>
      <c r="AY173" s="114">
        <f t="shared" si="70"/>
        <v>0.19999999999999574</v>
      </c>
    </row>
    <row r="174" spans="1:51">
      <c r="A174" s="43"/>
      <c r="B174" s="62" t="s">
        <v>5</v>
      </c>
      <c r="C174" s="12">
        <v>53.10127</v>
      </c>
      <c r="D174" s="111">
        <f t="shared" si="71"/>
        <v>1.3000000000000043</v>
      </c>
      <c r="E174" s="105">
        <v>52.4038524484276</v>
      </c>
      <c r="F174" s="105">
        <f t="shared" si="56"/>
        <v>3</v>
      </c>
      <c r="G174" s="112">
        <f t="shared" si="72"/>
        <v>0.89999999999999858</v>
      </c>
      <c r="H174" s="105">
        <v>50.513927004329098</v>
      </c>
      <c r="I174" s="113">
        <f t="shared" si="57"/>
        <v>0.20000000000000284</v>
      </c>
      <c r="J174" s="12">
        <v>55.18412</v>
      </c>
      <c r="K174" s="111">
        <f t="shared" si="73"/>
        <v>2.8000000000000043</v>
      </c>
      <c r="L174" s="105">
        <v>55.402381546409401</v>
      </c>
      <c r="M174" s="105">
        <f t="shared" si="58"/>
        <v>6.1000000000000014</v>
      </c>
      <c r="N174" s="112">
        <f t="shared" si="74"/>
        <v>2.3999999999999986</v>
      </c>
      <c r="O174" s="117">
        <v>51.075035375143003</v>
      </c>
      <c r="P174" s="114">
        <f t="shared" si="59"/>
        <v>0.39999999999999858</v>
      </c>
      <c r="Q174" s="12">
        <v>54.11392</v>
      </c>
      <c r="R174" s="111">
        <f t="shared" si="75"/>
        <v>2.1000000000000014</v>
      </c>
      <c r="S174" s="105">
        <v>53.618261486902803</v>
      </c>
      <c r="T174" s="105">
        <f t="shared" si="60"/>
        <v>1.3000000000000043</v>
      </c>
      <c r="U174" s="112">
        <f t="shared" si="76"/>
        <v>0.10000000000000142</v>
      </c>
      <c r="V174" s="117">
        <v>51.414089501918603</v>
      </c>
      <c r="W174" s="114">
        <f t="shared" si="61"/>
        <v>0.29999999999999716</v>
      </c>
      <c r="X174" s="12">
        <v>50.949370000000002</v>
      </c>
      <c r="Y174" s="111">
        <f t="shared" si="77"/>
        <v>-3.6000000000000014</v>
      </c>
      <c r="Z174" s="105">
        <v>50.560241572936498</v>
      </c>
      <c r="AA174" s="105">
        <f t="shared" si="62"/>
        <v>1.8999999999999986</v>
      </c>
      <c r="AB174" s="112">
        <f t="shared" si="78"/>
        <v>-4</v>
      </c>
      <c r="AC174" s="117">
        <v>48.971601292520802</v>
      </c>
      <c r="AD174" s="114">
        <f t="shared" si="63"/>
        <v>0</v>
      </c>
      <c r="AE174" s="12">
        <v>51.582279999999997</v>
      </c>
      <c r="AF174" s="111">
        <f t="shared" si="64"/>
        <v>2.6000000000000014</v>
      </c>
      <c r="AG174" s="105">
        <v>51.569054064601502</v>
      </c>
      <c r="AH174" s="105">
        <f t="shared" si="65"/>
        <v>2.2000000000000028</v>
      </c>
      <c r="AI174" s="112">
        <f t="shared" si="79"/>
        <v>-0.19999999999999574</v>
      </c>
      <c r="AJ174" s="117">
        <v>48.241928356813403</v>
      </c>
      <c r="AK174" s="114">
        <f t="shared" si="66"/>
        <v>-0.39999999999999858</v>
      </c>
      <c r="AL174" s="12">
        <v>53.481009999999998</v>
      </c>
      <c r="AM174" s="111">
        <f t="shared" si="80"/>
        <v>2.6000000000000014</v>
      </c>
      <c r="AN174" s="105">
        <v>52.798487696973503</v>
      </c>
      <c r="AO174" s="105">
        <f t="shared" si="67"/>
        <v>5.6999999999999957</v>
      </c>
      <c r="AP174" s="112">
        <f t="shared" si="81"/>
        <v>2.8999999999999986</v>
      </c>
      <c r="AQ174" s="117">
        <v>51.365293966041399</v>
      </c>
      <c r="AR174" s="114">
        <f t="shared" si="68"/>
        <v>0.29999999999999716</v>
      </c>
      <c r="AS174" s="12">
        <v>55.379750000000001</v>
      </c>
      <c r="AT174" s="111">
        <f t="shared" si="82"/>
        <v>5.1000000000000014</v>
      </c>
      <c r="AU174" s="105">
        <v>55.4</v>
      </c>
      <c r="AV174" s="105">
        <f t="shared" si="69"/>
        <v>9.1999999999999957</v>
      </c>
      <c r="AW174" s="112">
        <f t="shared" si="83"/>
        <v>5.1000000000000014</v>
      </c>
      <c r="AX174" s="117">
        <v>52.641014950485697</v>
      </c>
      <c r="AY174" s="114">
        <f t="shared" si="70"/>
        <v>0.20000000000000284</v>
      </c>
    </row>
    <row r="175" spans="1:51">
      <c r="A175" s="43"/>
      <c r="B175" s="62" t="s">
        <v>6</v>
      </c>
      <c r="C175" s="12">
        <v>50.54795</v>
      </c>
      <c r="D175" s="111">
        <f t="shared" si="71"/>
        <v>-2.3999999999999986</v>
      </c>
      <c r="E175" s="105">
        <v>49.899982095249598</v>
      </c>
      <c r="F175" s="105">
        <f t="shared" si="56"/>
        <v>-2.5</v>
      </c>
      <c r="G175" s="112">
        <f t="shared" si="72"/>
        <v>-3.3000000000000043</v>
      </c>
      <c r="H175" s="105">
        <v>50.588428113717001</v>
      </c>
      <c r="I175" s="113">
        <f t="shared" si="57"/>
        <v>0.10000000000000142</v>
      </c>
      <c r="J175" s="12">
        <v>51.554519999999997</v>
      </c>
      <c r="K175" s="111">
        <f t="shared" si="73"/>
        <v>-1.6000000000000014</v>
      </c>
      <c r="L175" s="105">
        <v>51.635764426388803</v>
      </c>
      <c r="M175" s="105">
        <f t="shared" si="58"/>
        <v>-3.7999999999999972</v>
      </c>
      <c r="N175" s="112">
        <f t="shared" si="74"/>
        <v>-2.2999999999999972</v>
      </c>
      <c r="O175" s="117">
        <v>51.578195054669301</v>
      </c>
      <c r="P175" s="114">
        <f t="shared" si="59"/>
        <v>0.5</v>
      </c>
      <c r="Q175" s="12">
        <v>52.054789999999997</v>
      </c>
      <c r="R175" s="111">
        <f t="shared" si="75"/>
        <v>-3.6999999999999957</v>
      </c>
      <c r="S175" s="105">
        <v>50.824529448334097</v>
      </c>
      <c r="T175" s="105">
        <f t="shared" si="60"/>
        <v>-2.8000000000000043</v>
      </c>
      <c r="U175" s="112">
        <f t="shared" si="76"/>
        <v>-5.5</v>
      </c>
      <c r="V175" s="117">
        <v>51.504931910639797</v>
      </c>
      <c r="W175" s="114">
        <f t="shared" si="61"/>
        <v>0.10000000000000142</v>
      </c>
      <c r="X175" s="12">
        <v>50</v>
      </c>
      <c r="Y175" s="111">
        <f t="shared" si="77"/>
        <v>-7.8999999999999986</v>
      </c>
      <c r="Z175" s="105">
        <v>48.046471617354101</v>
      </c>
      <c r="AA175" s="105">
        <f t="shared" si="62"/>
        <v>-2.6000000000000014</v>
      </c>
      <c r="AB175" s="112">
        <f t="shared" si="78"/>
        <v>-8.6000000000000014</v>
      </c>
      <c r="AC175" s="117">
        <v>49.050613541113201</v>
      </c>
      <c r="AD175" s="114">
        <f t="shared" si="63"/>
        <v>0.10000000000000142</v>
      </c>
      <c r="AE175" s="12">
        <v>47.602739999999997</v>
      </c>
      <c r="AF175" s="111">
        <f t="shared" si="64"/>
        <v>-4</v>
      </c>
      <c r="AG175" s="105">
        <v>46.398268279171802</v>
      </c>
      <c r="AH175" s="105">
        <f t="shared" si="65"/>
        <v>-5.2000000000000028</v>
      </c>
      <c r="AI175" s="112">
        <f t="shared" si="79"/>
        <v>-5.2000000000000028</v>
      </c>
      <c r="AJ175" s="117">
        <v>47.717334554659502</v>
      </c>
      <c r="AK175" s="114">
        <f t="shared" si="66"/>
        <v>-0.5</v>
      </c>
      <c r="AL175" s="12">
        <v>51.712330000000001</v>
      </c>
      <c r="AM175" s="111">
        <f t="shared" si="80"/>
        <v>2.3000000000000043</v>
      </c>
      <c r="AN175" s="105">
        <v>51.874513213749402</v>
      </c>
      <c r="AO175" s="105">
        <f t="shared" si="67"/>
        <v>-0.89999999999999858</v>
      </c>
      <c r="AP175" s="112">
        <f t="shared" si="81"/>
        <v>2.2999999999999972</v>
      </c>
      <c r="AQ175" s="117">
        <v>51.6121465015447</v>
      </c>
      <c r="AR175" s="114">
        <f t="shared" si="68"/>
        <v>0.20000000000000284</v>
      </c>
      <c r="AS175" s="12">
        <v>51.369860000000003</v>
      </c>
      <c r="AT175" s="111">
        <f t="shared" si="82"/>
        <v>1.3999999999999986</v>
      </c>
      <c r="AU175" s="105">
        <v>51.4</v>
      </c>
      <c r="AV175" s="105">
        <f t="shared" si="69"/>
        <v>-4</v>
      </c>
      <c r="AW175" s="112">
        <f t="shared" si="83"/>
        <v>1.3999999999999986</v>
      </c>
      <c r="AX175" s="117">
        <v>52.8506208600257</v>
      </c>
      <c r="AY175" s="114">
        <f t="shared" si="70"/>
        <v>0.29999999999999716</v>
      </c>
    </row>
    <row r="176" spans="1:51">
      <c r="A176" s="42"/>
      <c r="B176" s="60" t="s">
        <v>7</v>
      </c>
      <c r="C176" s="110">
        <v>52.02899</v>
      </c>
      <c r="D176" s="111">
        <f t="shared" si="71"/>
        <v>0</v>
      </c>
      <c r="E176" s="105">
        <v>52.073370875000101</v>
      </c>
      <c r="F176" s="105">
        <f t="shared" si="56"/>
        <v>2.2000000000000028</v>
      </c>
      <c r="G176" s="112">
        <f t="shared" si="72"/>
        <v>0.80000000000000426</v>
      </c>
      <c r="H176" s="105">
        <v>50.422321631774402</v>
      </c>
      <c r="I176" s="113">
        <f t="shared" si="57"/>
        <v>-0.20000000000000284</v>
      </c>
      <c r="J176" s="110">
        <v>53.989789999999999</v>
      </c>
      <c r="K176" s="111">
        <f t="shared" si="73"/>
        <v>1.8999999999999986</v>
      </c>
      <c r="L176" s="105">
        <v>54.117365652647202</v>
      </c>
      <c r="M176" s="105">
        <f t="shared" si="58"/>
        <v>2.5</v>
      </c>
      <c r="N176" s="112">
        <f t="shared" si="74"/>
        <v>3</v>
      </c>
      <c r="O176" s="15">
        <v>51.928762979527797</v>
      </c>
      <c r="P176" s="114">
        <f t="shared" si="59"/>
        <v>0.29999999999999716</v>
      </c>
      <c r="Q176" s="110">
        <v>50.362319999999997</v>
      </c>
      <c r="R176" s="111">
        <f t="shared" si="75"/>
        <v>-3.3000000000000043</v>
      </c>
      <c r="S176" s="105">
        <v>51.888066277837197</v>
      </c>
      <c r="T176" s="105">
        <f t="shared" si="60"/>
        <v>1.1000000000000014</v>
      </c>
      <c r="U176" s="112">
        <f t="shared" si="76"/>
        <v>-0.70000000000000284</v>
      </c>
      <c r="V176" s="15">
        <v>51.151727982951101</v>
      </c>
      <c r="W176" s="114">
        <f t="shared" si="61"/>
        <v>-0.29999999999999716</v>
      </c>
      <c r="X176" s="110">
        <v>51.811590000000002</v>
      </c>
      <c r="Y176" s="111">
        <f t="shared" si="77"/>
        <v>-3.1000000000000014</v>
      </c>
      <c r="Z176" s="105">
        <v>50.9950744463356</v>
      </c>
      <c r="AA176" s="105">
        <f t="shared" si="62"/>
        <v>3</v>
      </c>
      <c r="AB176" s="112">
        <f t="shared" si="78"/>
        <v>-1.2999999999999972</v>
      </c>
      <c r="AC176" s="15">
        <v>49.0710023850231</v>
      </c>
      <c r="AD176" s="114">
        <f t="shared" si="63"/>
        <v>0</v>
      </c>
      <c r="AE176" s="110">
        <v>48.913040000000002</v>
      </c>
      <c r="AF176" s="111">
        <f t="shared" si="64"/>
        <v>1.2999999999999972</v>
      </c>
      <c r="AG176" s="105">
        <v>48.294942452500798</v>
      </c>
      <c r="AH176" s="105">
        <f t="shared" si="65"/>
        <v>1.8999999999999986</v>
      </c>
      <c r="AI176" s="112">
        <f t="shared" si="79"/>
        <v>-1</v>
      </c>
      <c r="AJ176" s="117">
        <v>47.175995681334797</v>
      </c>
      <c r="AK176" s="114">
        <f t="shared" si="66"/>
        <v>-0.5</v>
      </c>
      <c r="AL176" s="110">
        <v>53.623190000000001</v>
      </c>
      <c r="AM176" s="111">
        <f t="shared" si="80"/>
        <v>5.3999999999999986</v>
      </c>
      <c r="AN176" s="105">
        <v>55.287637740520701</v>
      </c>
      <c r="AO176" s="105">
        <f t="shared" si="67"/>
        <v>3.3999999999999986</v>
      </c>
      <c r="AP176" s="112">
        <f t="shared" si="81"/>
        <v>5.3999999999999986</v>
      </c>
      <c r="AQ176" s="117">
        <v>51.849767698496201</v>
      </c>
      <c r="AR176" s="114">
        <f t="shared" si="68"/>
        <v>0.19999999999999574</v>
      </c>
      <c r="AS176" s="110">
        <v>55.434780000000003</v>
      </c>
      <c r="AT176" s="111">
        <f t="shared" si="82"/>
        <v>2.6999999999999957</v>
      </c>
      <c r="AU176" s="105">
        <v>55.435000000000002</v>
      </c>
      <c r="AV176" s="105">
        <f t="shared" si="69"/>
        <v>4</v>
      </c>
      <c r="AW176" s="112">
        <f t="shared" si="83"/>
        <v>2.6999999999999957</v>
      </c>
      <c r="AX176" s="117">
        <v>52.926323504673803</v>
      </c>
      <c r="AY176" s="114">
        <f t="shared" si="70"/>
        <v>0</v>
      </c>
    </row>
    <row r="177" spans="1:254">
      <c r="A177" s="42"/>
      <c r="B177" s="60" t="s">
        <v>6</v>
      </c>
      <c r="C177" s="110">
        <v>49.407890000000002</v>
      </c>
      <c r="D177" s="111">
        <f t="shared" si="71"/>
        <v>-2.5</v>
      </c>
      <c r="E177" s="105">
        <v>48.828763080420302</v>
      </c>
      <c r="F177" s="105">
        <f t="shared" si="56"/>
        <v>-3.3000000000000043</v>
      </c>
      <c r="G177" s="112">
        <f t="shared" si="72"/>
        <v>-2.2000000000000028</v>
      </c>
      <c r="H177" s="105">
        <v>50.013952392869101</v>
      </c>
      <c r="I177" s="113">
        <f t="shared" si="57"/>
        <v>-0.39999999999999858</v>
      </c>
      <c r="J177" s="110">
        <v>51.102670000000003</v>
      </c>
      <c r="K177" s="111">
        <f t="shared" si="73"/>
        <v>-1.7999999999999972</v>
      </c>
      <c r="L177" s="105">
        <v>51.099399862827497</v>
      </c>
      <c r="M177" s="105">
        <f t="shared" si="58"/>
        <v>-3</v>
      </c>
      <c r="N177" s="112">
        <f t="shared" si="74"/>
        <v>-1.6999999999999957</v>
      </c>
      <c r="O177" s="15">
        <v>51.821761574943402</v>
      </c>
      <c r="P177" s="114">
        <f t="shared" si="59"/>
        <v>-0.10000000000000142</v>
      </c>
      <c r="Q177" s="110">
        <v>51.973680000000002</v>
      </c>
      <c r="R177" s="111">
        <f t="shared" si="75"/>
        <v>-1.7999999999999972</v>
      </c>
      <c r="S177" s="105">
        <v>49.581509012079401</v>
      </c>
      <c r="T177" s="105">
        <f t="shared" si="60"/>
        <v>-2.2999999999999972</v>
      </c>
      <c r="U177" s="112">
        <f t="shared" si="76"/>
        <v>-1.1000000000000014</v>
      </c>
      <c r="V177" s="15">
        <v>50.231464505449601</v>
      </c>
      <c r="W177" s="114">
        <f t="shared" si="61"/>
        <v>-1</v>
      </c>
      <c r="X177" s="110">
        <v>47.039470000000001</v>
      </c>
      <c r="Y177" s="111">
        <f t="shared" si="77"/>
        <v>-5.6000000000000014</v>
      </c>
      <c r="Z177" s="105">
        <v>47.170358097144202</v>
      </c>
      <c r="AA177" s="105">
        <f t="shared" si="62"/>
        <v>-3.7999999999999972</v>
      </c>
      <c r="AB177" s="112">
        <f t="shared" si="78"/>
        <v>-5.0999999999999943</v>
      </c>
      <c r="AC177" s="15">
        <v>48.964785531014101</v>
      </c>
      <c r="AD177" s="114">
        <f t="shared" si="63"/>
        <v>-0.10000000000000142</v>
      </c>
      <c r="AE177" s="110">
        <v>43.75</v>
      </c>
      <c r="AF177" s="111">
        <f t="shared" si="64"/>
        <v>-5.1000000000000014</v>
      </c>
      <c r="AG177" s="105">
        <v>42.5379956328185</v>
      </c>
      <c r="AH177" s="105">
        <f t="shared" si="65"/>
        <v>-5.7999999999999972</v>
      </c>
      <c r="AI177" s="112">
        <f t="shared" si="79"/>
        <v>-7.7999999999999972</v>
      </c>
      <c r="AJ177" s="117">
        <v>46.711665120972803</v>
      </c>
      <c r="AK177" s="114">
        <f t="shared" si="66"/>
        <v>-0.5</v>
      </c>
      <c r="AL177" s="110">
        <v>51.973680000000002</v>
      </c>
      <c r="AM177" s="111">
        <f t="shared" si="80"/>
        <v>1.3999999999999986</v>
      </c>
      <c r="AN177" s="105">
        <v>53.309272658063598</v>
      </c>
      <c r="AO177" s="105">
        <f t="shared" si="67"/>
        <v>-2</v>
      </c>
      <c r="AP177" s="112">
        <f t="shared" si="81"/>
        <v>1.6999999999999957</v>
      </c>
      <c r="AQ177" s="117">
        <v>52.048089577063699</v>
      </c>
      <c r="AR177" s="114">
        <f t="shared" si="68"/>
        <v>0.20000000000000284</v>
      </c>
      <c r="AS177" s="110">
        <v>52.302630000000001</v>
      </c>
      <c r="AT177" s="111">
        <f t="shared" si="82"/>
        <v>1.6999999999999957</v>
      </c>
      <c r="AU177" s="105">
        <v>52.3</v>
      </c>
      <c r="AV177" s="105">
        <f t="shared" si="69"/>
        <v>-3.1000000000000014</v>
      </c>
      <c r="AW177" s="112">
        <f t="shared" si="83"/>
        <v>1.6999999999999957</v>
      </c>
      <c r="AX177" s="117">
        <v>52.809919788592403</v>
      </c>
      <c r="AY177" s="114">
        <f t="shared" si="70"/>
        <v>-0.10000000000000142</v>
      </c>
    </row>
    <row r="178" spans="1:254">
      <c r="A178" s="42"/>
      <c r="B178" s="60" t="s">
        <v>8</v>
      </c>
      <c r="C178" s="110">
        <v>49</v>
      </c>
      <c r="D178" s="111">
        <f t="shared" si="71"/>
        <v>-3.7999999999999972</v>
      </c>
      <c r="E178" s="105">
        <v>48.8623529709946</v>
      </c>
      <c r="F178" s="105">
        <f t="shared" ref="F178:F183" si="84">(ROUND(E178,1)-ROUND(E177,1))</f>
        <v>0.10000000000000142</v>
      </c>
      <c r="G178" s="112">
        <f t="shared" si="72"/>
        <v>-3.5</v>
      </c>
      <c r="H178" s="105">
        <v>49.447604504409398</v>
      </c>
      <c r="I178" s="113">
        <f t="shared" ref="I178:I183" si="85">(ROUND(H178,1)-ROUND(H177,1))</f>
        <v>-0.60000000000000142</v>
      </c>
      <c r="J178" s="110">
        <v>51.106070000000003</v>
      </c>
      <c r="K178" s="111">
        <f t="shared" si="73"/>
        <v>-4.1000000000000014</v>
      </c>
      <c r="L178" s="105">
        <v>50.107020935178099</v>
      </c>
      <c r="M178" s="105">
        <f t="shared" ref="M178:M183" si="86">(ROUND(L178,1)-ROUND(L177,1))</f>
        <v>-1</v>
      </c>
      <c r="N178" s="112">
        <f t="shared" ref="N178:N183" si="87">(ROUND(L178,1)-ROUND(L166,1))</f>
        <v>-4.1000000000000014</v>
      </c>
      <c r="O178" s="15">
        <v>51.210184713624599</v>
      </c>
      <c r="P178" s="114">
        <f t="shared" ref="P178:P183" si="88">(ROUND(O178,1)-ROUND(O177,1))</f>
        <v>-0.59999999999999432</v>
      </c>
      <c r="Q178" s="110">
        <v>49.23077</v>
      </c>
      <c r="R178" s="111">
        <f t="shared" ref="R178:R183" si="89">(ROUND(Q178,1)-ROUND(Q166,1))</f>
        <v>-4.3999999999999986</v>
      </c>
      <c r="S178" s="105">
        <v>49.327070532154103</v>
      </c>
      <c r="T178" s="105">
        <f t="shared" ref="T178:T183" si="90">(ROUND(S178,1)-ROUND(S177,1))</f>
        <v>-0.30000000000000426</v>
      </c>
      <c r="U178" s="112">
        <f t="shared" ref="U178:U183" si="91">(ROUND(S178,1)-ROUND(S166,1))</f>
        <v>-3.8000000000000043</v>
      </c>
      <c r="V178" s="15">
        <v>48.885860918206902</v>
      </c>
      <c r="W178" s="114">
        <f t="shared" ref="W178:W183" si="92">(ROUND(V178,1)-ROUND(V177,1))</f>
        <v>-1.3000000000000043</v>
      </c>
      <c r="X178" s="110">
        <v>47.307690000000001</v>
      </c>
      <c r="Y178" s="111">
        <f t="shared" ref="Y178:Y183" si="93">(ROUND(X178,1)-ROUND(X166,1))</f>
        <v>-6</v>
      </c>
      <c r="Z178" s="105">
        <v>48.116743587800002</v>
      </c>
      <c r="AA178" s="105">
        <f t="shared" ref="AA178:AA183" si="94">(ROUND(Z178,1)-ROUND(Z177,1))</f>
        <v>0.89999999999999858</v>
      </c>
      <c r="AB178" s="112">
        <f t="shared" ref="AB178:AB183" si="95">(ROUND(Z178,1)-ROUND(Z166,1))</f>
        <v>-5.5</v>
      </c>
      <c r="AC178" s="15">
        <v>48.652774518012698</v>
      </c>
      <c r="AD178" s="114">
        <f t="shared" ref="AD178:AD183" si="96">(ROUND(AC178,1)-ROUND(AC177,1))</f>
        <v>-0.29999999999999716</v>
      </c>
      <c r="AE178" s="110">
        <v>46.153849999999998</v>
      </c>
      <c r="AF178" s="111">
        <f t="shared" ref="AF178:AF183" si="97">(ROUND(AE178,1)-ROUND(AE177,1))</f>
        <v>2.4000000000000057</v>
      </c>
      <c r="AG178" s="105">
        <v>45.978950586026002</v>
      </c>
      <c r="AH178" s="105">
        <f t="shared" ref="AH178:AH183" si="98">(ROUND(AG178,1)-ROUND(AG177,1))</f>
        <v>3.5</v>
      </c>
      <c r="AI178" s="112">
        <f t="shared" ref="AI178:AI183" si="99">(ROUND(AG178,1)-ROUND(AG166,1))</f>
        <v>-5.6000000000000014</v>
      </c>
      <c r="AJ178" s="117">
        <v>46.391652391426</v>
      </c>
      <c r="AK178" s="114">
        <f t="shared" ref="AK178:AK183" si="100">(ROUND(AJ178,1)-ROUND(AJ177,1))</f>
        <v>-0.30000000000000426</v>
      </c>
      <c r="AL178" s="110">
        <v>49.615380000000002</v>
      </c>
      <c r="AM178" s="111">
        <f t="shared" ref="AM178:AM183" si="101">(ROUND(AL178,1)-ROUND(AL166,1))</f>
        <v>-0.69999999999999574</v>
      </c>
      <c r="AN178" s="105">
        <v>50.420373029847099</v>
      </c>
      <c r="AO178" s="105">
        <f t="shared" ref="AO178:AO183" si="102">(ROUND(AN178,1)-ROUND(AN177,1))</f>
        <v>-2.8999999999999986</v>
      </c>
      <c r="AP178" s="112">
        <f t="shared" ref="AP178:AP183" si="103">(ROUND(AN178,1)-ROUND(AN166,1))</f>
        <v>-0.89999999999999858</v>
      </c>
      <c r="AQ178" s="117">
        <v>52.187679889704</v>
      </c>
      <c r="AR178" s="114">
        <f t="shared" ref="AR178:AR183" si="104">(ROUND(AQ178,1)-ROUND(AQ177,1))</f>
        <v>0.20000000000000284</v>
      </c>
      <c r="AS178" s="110">
        <v>52.692309999999999</v>
      </c>
      <c r="AT178" s="111">
        <f t="shared" ref="AT178:AT183" si="105">(ROUND(AS178,1)-ROUND(AS166,1))</f>
        <v>-2.3999999999999986</v>
      </c>
      <c r="AU178" s="105">
        <v>52.692</v>
      </c>
      <c r="AV178" s="105">
        <f t="shared" ref="AV178:AV183" si="106">(ROUND(AU178,1)-ROUND(AU177,1))</f>
        <v>0.40000000000000568</v>
      </c>
      <c r="AW178" s="112">
        <f t="shared" ref="AW178:AW183" si="107">(ROUND(AU178,1)-ROUND(AU166,1))</f>
        <v>-2.3999999999999986</v>
      </c>
      <c r="AX178" s="117">
        <v>52.4887809298747</v>
      </c>
      <c r="AY178" s="114">
        <f t="shared" ref="AY178:AY183" si="108">(ROUND(AX178,1)-ROUND(AX177,1))</f>
        <v>-0.29999999999999716</v>
      </c>
    </row>
    <row r="179" spans="1:254">
      <c r="A179" s="42"/>
      <c r="B179" s="60" t="s">
        <v>8</v>
      </c>
      <c r="C179" s="110">
        <v>48.548389999999998</v>
      </c>
      <c r="D179" s="111">
        <f t="shared" si="71"/>
        <v>-1.1000000000000014</v>
      </c>
      <c r="E179" s="105">
        <v>49.095995058967297</v>
      </c>
      <c r="F179" s="105">
        <f t="shared" si="84"/>
        <v>0.20000000000000284</v>
      </c>
      <c r="G179" s="112">
        <f t="shared" si="72"/>
        <v>-1.5</v>
      </c>
      <c r="H179" s="105">
        <v>48.815567430199401</v>
      </c>
      <c r="I179" s="113">
        <f t="shared" si="85"/>
        <v>-0.60000000000000142</v>
      </c>
      <c r="J179" s="110">
        <v>50.755890000000001</v>
      </c>
      <c r="K179" s="111">
        <f t="shared" si="73"/>
        <v>-0.70000000000000284</v>
      </c>
      <c r="L179" s="105">
        <v>51.288821035763704</v>
      </c>
      <c r="M179" s="105">
        <f t="shared" si="86"/>
        <v>1.1999999999999957</v>
      </c>
      <c r="N179" s="112">
        <f t="shared" si="87"/>
        <v>1.3999999999999986</v>
      </c>
      <c r="O179" s="15">
        <v>50.1954550033877</v>
      </c>
      <c r="P179" s="114">
        <f t="shared" si="88"/>
        <v>-1</v>
      </c>
      <c r="Q179" s="110">
        <v>45.161290000000001</v>
      </c>
      <c r="R179" s="111">
        <f t="shared" si="89"/>
        <v>-1.8999999999999986</v>
      </c>
      <c r="S179" s="105">
        <v>47.023512925294298</v>
      </c>
      <c r="T179" s="105">
        <f t="shared" si="90"/>
        <v>-2.2999999999999972</v>
      </c>
      <c r="U179" s="112">
        <f t="shared" si="91"/>
        <v>-2.7000000000000028</v>
      </c>
      <c r="V179" s="15">
        <v>47.449737147241301</v>
      </c>
      <c r="W179" s="114">
        <f t="shared" si="92"/>
        <v>-1.5</v>
      </c>
      <c r="X179" s="110">
        <v>47.580649999999999</v>
      </c>
      <c r="Y179" s="111">
        <f t="shared" si="93"/>
        <v>-1.1000000000000014</v>
      </c>
      <c r="Z179" s="105">
        <v>49.242697080226101</v>
      </c>
      <c r="AA179" s="105">
        <f t="shared" si="94"/>
        <v>1.1000000000000014</v>
      </c>
      <c r="AB179" s="112">
        <f t="shared" si="95"/>
        <v>-2</v>
      </c>
      <c r="AC179" s="15">
        <v>48.065055536825298</v>
      </c>
      <c r="AD179" s="114">
        <f t="shared" si="96"/>
        <v>-0.60000000000000142</v>
      </c>
      <c r="AE179" s="110">
        <v>44.75806</v>
      </c>
      <c r="AF179" s="111">
        <f t="shared" si="97"/>
        <v>-1.4000000000000057</v>
      </c>
      <c r="AG179" s="105">
        <v>45.467091878147997</v>
      </c>
      <c r="AH179" s="105">
        <f t="shared" si="98"/>
        <v>-0.5</v>
      </c>
      <c r="AI179" s="112">
        <f t="shared" si="99"/>
        <v>-5</v>
      </c>
      <c r="AJ179" s="117">
        <v>46.129910436315797</v>
      </c>
      <c r="AK179" s="114">
        <f t="shared" si="100"/>
        <v>-0.29999999999999716</v>
      </c>
      <c r="AL179" s="110">
        <v>53.225810000000003</v>
      </c>
      <c r="AM179" s="111">
        <f t="shared" si="101"/>
        <v>3.2000000000000028</v>
      </c>
      <c r="AN179" s="105">
        <v>53.2537752916176</v>
      </c>
      <c r="AO179" s="105">
        <f t="shared" si="102"/>
        <v>2.8999999999999986</v>
      </c>
      <c r="AP179" s="112">
        <f t="shared" si="103"/>
        <v>3</v>
      </c>
      <c r="AQ179" s="117">
        <v>52.250639912342599</v>
      </c>
      <c r="AR179" s="114">
        <f t="shared" si="104"/>
        <v>9.9999999999994316E-2</v>
      </c>
      <c r="AS179" s="110">
        <v>52.016129999999997</v>
      </c>
      <c r="AT179" s="111">
        <f t="shared" si="105"/>
        <v>-0.60000000000000142</v>
      </c>
      <c r="AU179" s="105">
        <v>52.015999999999998</v>
      </c>
      <c r="AV179" s="105">
        <f t="shared" si="106"/>
        <v>-0.70000000000000284</v>
      </c>
      <c r="AW179" s="112">
        <f t="shared" si="107"/>
        <v>-0.39999999999999858</v>
      </c>
      <c r="AX179" s="117">
        <v>51.986499589761102</v>
      </c>
      <c r="AY179" s="114">
        <f t="shared" si="108"/>
        <v>-0.5</v>
      </c>
    </row>
    <row r="180" spans="1:254">
      <c r="A180" s="42"/>
      <c r="B180" s="60" t="s">
        <v>7</v>
      </c>
      <c r="C180" s="110">
        <v>48.360660000000003</v>
      </c>
      <c r="D180" s="111">
        <f t="shared" si="71"/>
        <v>-4.3000000000000043</v>
      </c>
      <c r="E180" s="105">
        <v>48.3262614889614</v>
      </c>
      <c r="F180" s="105">
        <f t="shared" si="84"/>
        <v>-0.80000000000000426</v>
      </c>
      <c r="G180" s="112">
        <f t="shared" si="72"/>
        <v>-4</v>
      </c>
      <c r="H180" s="105">
        <v>48.213620415549101</v>
      </c>
      <c r="I180" s="113">
        <f t="shared" si="85"/>
        <v>-0.59999999999999432</v>
      </c>
      <c r="J180" s="110">
        <v>49.958080000000002</v>
      </c>
      <c r="K180" s="111">
        <f t="shared" si="73"/>
        <v>-3.8999999999999986</v>
      </c>
      <c r="L180" s="105">
        <v>48.999436301285101</v>
      </c>
      <c r="M180" s="105">
        <f t="shared" si="86"/>
        <v>-2.2999999999999972</v>
      </c>
      <c r="N180" s="112">
        <f t="shared" si="87"/>
        <v>-4</v>
      </c>
      <c r="O180" s="15">
        <v>49.018777186978497</v>
      </c>
      <c r="P180" s="114">
        <f t="shared" si="88"/>
        <v>-1.2000000000000028</v>
      </c>
      <c r="Q180" s="110">
        <v>45.491799999999998</v>
      </c>
      <c r="R180" s="111">
        <f t="shared" si="89"/>
        <v>-7</v>
      </c>
      <c r="S180" s="105">
        <v>46.172184742784403</v>
      </c>
      <c r="T180" s="105">
        <f t="shared" si="90"/>
        <v>-0.79999999999999716</v>
      </c>
      <c r="U180" s="112">
        <f t="shared" si="91"/>
        <v>-6.1999999999999957</v>
      </c>
      <c r="V180" s="15">
        <v>46.208607679155897</v>
      </c>
      <c r="W180" s="114">
        <f t="shared" si="92"/>
        <v>-1.1999999999999957</v>
      </c>
      <c r="X180" s="110">
        <v>47.540979999999998</v>
      </c>
      <c r="Y180" s="111">
        <f t="shared" si="93"/>
        <v>-6.5</v>
      </c>
      <c r="Z180" s="105">
        <v>47.9488237526338</v>
      </c>
      <c r="AA180" s="105">
        <f t="shared" si="94"/>
        <v>-1.3000000000000043</v>
      </c>
      <c r="AB180" s="112">
        <f t="shared" si="95"/>
        <v>-6.3999999999999986</v>
      </c>
      <c r="AC180" s="15">
        <v>47.348465191773798</v>
      </c>
      <c r="AD180" s="114">
        <f t="shared" si="96"/>
        <v>-0.80000000000000426</v>
      </c>
      <c r="AE180" s="110">
        <v>46.311480000000003</v>
      </c>
      <c r="AF180" s="111">
        <f t="shared" si="97"/>
        <v>1.5</v>
      </c>
      <c r="AG180" s="105">
        <v>46.533384252420397</v>
      </c>
      <c r="AH180" s="105">
        <f t="shared" si="98"/>
        <v>1</v>
      </c>
      <c r="AI180" s="112">
        <f t="shared" si="99"/>
        <v>-4</v>
      </c>
      <c r="AJ180" s="117">
        <v>45.8610576108792</v>
      </c>
      <c r="AK180" s="114">
        <f t="shared" si="100"/>
        <v>-0.20000000000000284</v>
      </c>
      <c r="AL180" s="110">
        <v>49.180329999999998</v>
      </c>
      <c r="AM180" s="111">
        <f t="shared" si="101"/>
        <v>-3.8999999999999986</v>
      </c>
      <c r="AN180" s="105">
        <v>48.496455005236101</v>
      </c>
      <c r="AO180" s="105">
        <f t="shared" si="102"/>
        <v>-4.7999999999999972</v>
      </c>
      <c r="AP180" s="112">
        <f t="shared" si="103"/>
        <v>-3.7000000000000028</v>
      </c>
      <c r="AQ180" s="117">
        <v>52.226178102495901</v>
      </c>
      <c r="AR180" s="114">
        <f t="shared" si="104"/>
        <v>-9.9999999999994316E-2</v>
      </c>
      <c r="AS180" s="110">
        <v>53.278689999999997</v>
      </c>
      <c r="AT180" s="111">
        <f t="shared" si="105"/>
        <v>-0.10000000000000142</v>
      </c>
      <c r="AU180" s="105">
        <v>53.279000000000003</v>
      </c>
      <c r="AV180" s="105">
        <f t="shared" si="106"/>
        <v>1.2999999999999972</v>
      </c>
      <c r="AW180" s="112">
        <f t="shared" si="107"/>
        <v>-0.10000000000000142</v>
      </c>
      <c r="AX180" s="117">
        <v>51.3643535509404</v>
      </c>
      <c r="AY180" s="114">
        <f t="shared" si="108"/>
        <v>-0.60000000000000142</v>
      </c>
    </row>
    <row r="181" spans="1:254">
      <c r="A181" s="42"/>
      <c r="B181" s="60" t="s">
        <v>9</v>
      </c>
      <c r="C181" s="110">
        <v>49.5</v>
      </c>
      <c r="D181" s="111">
        <f t="shared" si="71"/>
        <v>-2.8999999999999986</v>
      </c>
      <c r="E181" s="105">
        <v>48.861127806337102</v>
      </c>
      <c r="F181" s="105">
        <f t="shared" si="84"/>
        <v>0.60000000000000142</v>
      </c>
      <c r="G181" s="112">
        <f t="shared" si="72"/>
        <v>-2.8000000000000043</v>
      </c>
      <c r="H181" s="105">
        <v>47.698481329584098</v>
      </c>
      <c r="I181" s="113">
        <f t="shared" si="85"/>
        <v>-0.5</v>
      </c>
      <c r="J181" s="110">
        <v>50.003410000000002</v>
      </c>
      <c r="K181" s="111">
        <f t="shared" si="73"/>
        <v>-4.7999999999999972</v>
      </c>
      <c r="L181" s="105">
        <v>49.0865217745664</v>
      </c>
      <c r="M181" s="105">
        <f t="shared" si="86"/>
        <v>0.10000000000000142</v>
      </c>
      <c r="N181" s="112">
        <f t="shared" si="87"/>
        <v>-4.5</v>
      </c>
      <c r="O181" s="15">
        <v>48.071899602964002</v>
      </c>
      <c r="P181" s="114">
        <f t="shared" si="88"/>
        <v>-0.89999999999999858</v>
      </c>
      <c r="Q181" s="110">
        <v>46.785710000000002</v>
      </c>
      <c r="R181" s="111">
        <f t="shared" si="89"/>
        <v>-7.4000000000000057</v>
      </c>
      <c r="S181" s="105">
        <v>46.456839187607002</v>
      </c>
      <c r="T181" s="105">
        <f t="shared" si="90"/>
        <v>0.29999999999999716</v>
      </c>
      <c r="U181" s="112">
        <f t="shared" si="91"/>
        <v>-7.5</v>
      </c>
      <c r="V181" s="15">
        <v>45.234884989431002</v>
      </c>
      <c r="W181" s="114">
        <f t="shared" si="92"/>
        <v>-1</v>
      </c>
      <c r="X181" s="110">
        <v>47.5</v>
      </c>
      <c r="Y181" s="111">
        <f t="shared" si="93"/>
        <v>-4.8999999999999986</v>
      </c>
      <c r="Z181" s="105">
        <v>47.232039221336699</v>
      </c>
      <c r="AA181" s="105">
        <f t="shared" si="94"/>
        <v>-0.69999999999999574</v>
      </c>
      <c r="AB181" s="112">
        <f t="shared" si="95"/>
        <v>-5</v>
      </c>
      <c r="AC181" s="15">
        <v>46.608985528343503</v>
      </c>
      <c r="AD181" s="114">
        <f t="shared" si="96"/>
        <v>-0.69999999999999574</v>
      </c>
      <c r="AE181" s="110">
        <v>48.571429999999999</v>
      </c>
      <c r="AF181" s="111">
        <f t="shared" si="97"/>
        <v>2.3000000000000043</v>
      </c>
      <c r="AG181" s="105">
        <v>46.825651102055502</v>
      </c>
      <c r="AH181" s="105">
        <f t="shared" si="98"/>
        <v>0.29999999999999716</v>
      </c>
      <c r="AI181" s="112">
        <f t="shared" si="99"/>
        <v>-3.4000000000000057</v>
      </c>
      <c r="AJ181" s="117">
        <v>45.5732657796597</v>
      </c>
      <c r="AK181" s="114">
        <f t="shared" si="100"/>
        <v>-0.29999999999999716</v>
      </c>
      <c r="AL181" s="110">
        <v>51.071429999999999</v>
      </c>
      <c r="AM181" s="111">
        <f t="shared" si="101"/>
        <v>-1.2999999999999972</v>
      </c>
      <c r="AN181" s="105">
        <v>50.285940103100998</v>
      </c>
      <c r="AO181" s="105">
        <f t="shared" si="102"/>
        <v>1.7999999999999972</v>
      </c>
      <c r="AP181" s="112">
        <f t="shared" si="103"/>
        <v>-1.2000000000000028</v>
      </c>
      <c r="AQ181" s="117">
        <v>52.109129206112101</v>
      </c>
      <c r="AR181" s="114">
        <f t="shared" si="104"/>
        <v>-0.10000000000000142</v>
      </c>
      <c r="AS181" s="110">
        <v>53.571429999999999</v>
      </c>
      <c r="AT181" s="111">
        <f t="shared" si="105"/>
        <v>2.1000000000000014</v>
      </c>
      <c r="AU181" s="105">
        <v>53.571429999999999</v>
      </c>
      <c r="AV181" s="105">
        <f t="shared" si="106"/>
        <v>0.30000000000000426</v>
      </c>
      <c r="AW181" s="112">
        <f t="shared" si="107"/>
        <v>2.1000000000000014</v>
      </c>
      <c r="AX181" s="117">
        <v>50.7066415697563</v>
      </c>
      <c r="AY181" s="114">
        <f t="shared" si="108"/>
        <v>-0.69999999999999574</v>
      </c>
    </row>
    <row r="182" spans="1:254" s="63" customFormat="1">
      <c r="A182" s="42"/>
      <c r="B182" s="60" t="s">
        <v>10</v>
      </c>
      <c r="C182" s="110">
        <v>46.619720000000001</v>
      </c>
      <c r="D182" s="111">
        <f t="shared" si="71"/>
        <v>-4</v>
      </c>
      <c r="E182" s="105">
        <v>46.136134246748398</v>
      </c>
      <c r="F182" s="105">
        <f t="shared" si="84"/>
        <v>-2.7999999999999972</v>
      </c>
      <c r="G182" s="112">
        <f t="shared" si="72"/>
        <v>-4.1000000000000014</v>
      </c>
      <c r="H182" s="105">
        <v>47.2767256142496</v>
      </c>
      <c r="I182" s="113">
        <f t="shared" si="85"/>
        <v>-0.40000000000000568</v>
      </c>
      <c r="J182" s="110">
        <v>45.495229999999999</v>
      </c>
      <c r="K182" s="111">
        <f t="shared" si="73"/>
        <v>-7.7000000000000028</v>
      </c>
      <c r="L182" s="105">
        <v>45.3012044414832</v>
      </c>
      <c r="M182" s="105">
        <f t="shared" si="86"/>
        <v>-3.8000000000000043</v>
      </c>
      <c r="N182" s="112">
        <f t="shared" si="87"/>
        <v>-7.5</v>
      </c>
      <c r="O182" s="15">
        <v>47.489570521979097</v>
      </c>
      <c r="P182" s="114">
        <f t="shared" si="88"/>
        <v>-0.60000000000000142</v>
      </c>
      <c r="Q182" s="110">
        <v>43.30986</v>
      </c>
      <c r="R182" s="111">
        <f t="shared" si="89"/>
        <v>-8.8000000000000043</v>
      </c>
      <c r="S182" s="105">
        <v>42.067182612807997</v>
      </c>
      <c r="T182" s="105">
        <f t="shared" si="90"/>
        <v>-4.3999999999999986</v>
      </c>
      <c r="U182" s="112">
        <f t="shared" si="91"/>
        <v>-8.7999999999999972</v>
      </c>
      <c r="V182" s="15">
        <v>44.590788821794803</v>
      </c>
      <c r="W182" s="114">
        <f t="shared" si="92"/>
        <v>-0.60000000000000142</v>
      </c>
      <c r="X182" s="110">
        <v>45.422539999999998</v>
      </c>
      <c r="Y182" s="111">
        <f t="shared" si="93"/>
        <v>-5.2000000000000028</v>
      </c>
      <c r="Z182" s="105">
        <v>44.503490196149102</v>
      </c>
      <c r="AA182" s="105">
        <f t="shared" si="94"/>
        <v>-2.7000000000000028</v>
      </c>
      <c r="AB182" s="112">
        <f t="shared" si="95"/>
        <v>-5.6000000000000014</v>
      </c>
      <c r="AC182" s="15">
        <v>45.938063730417298</v>
      </c>
      <c r="AD182" s="114">
        <f t="shared" si="96"/>
        <v>-0.70000000000000284</v>
      </c>
      <c r="AE182" s="110">
        <v>43.30986</v>
      </c>
      <c r="AF182" s="111">
        <f t="shared" si="97"/>
        <v>-5.3000000000000043</v>
      </c>
      <c r="AG182" s="105">
        <v>42.896460811941303</v>
      </c>
      <c r="AH182" s="105">
        <f t="shared" si="98"/>
        <v>-3.8999999999999986</v>
      </c>
      <c r="AI182" s="112">
        <f t="shared" si="99"/>
        <v>-5.8000000000000043</v>
      </c>
      <c r="AJ182" s="117">
        <v>45.328999572470899</v>
      </c>
      <c r="AK182" s="114">
        <f t="shared" si="100"/>
        <v>-0.30000000000000426</v>
      </c>
      <c r="AL182" s="110">
        <v>54.577460000000002</v>
      </c>
      <c r="AM182" s="111">
        <f t="shared" si="101"/>
        <v>3.7000000000000028</v>
      </c>
      <c r="AN182" s="105">
        <v>53.652644645174199</v>
      </c>
      <c r="AO182" s="105">
        <f t="shared" si="102"/>
        <v>3.4000000000000057</v>
      </c>
      <c r="AP182" s="112">
        <f t="shared" si="103"/>
        <v>3.6000000000000014</v>
      </c>
      <c r="AQ182" s="117">
        <v>51.902724474219198</v>
      </c>
      <c r="AR182" s="114">
        <f t="shared" si="104"/>
        <v>-0.20000000000000284</v>
      </c>
      <c r="AS182" s="110">
        <v>46.478870000000001</v>
      </c>
      <c r="AT182" s="111">
        <f t="shared" si="105"/>
        <v>-3.7999999999999972</v>
      </c>
      <c r="AU182" s="105">
        <v>46.478870000000001</v>
      </c>
      <c r="AV182" s="105">
        <f t="shared" si="106"/>
        <v>-7.1000000000000014</v>
      </c>
      <c r="AW182" s="112">
        <f t="shared" si="107"/>
        <v>-3.7999999999999972</v>
      </c>
      <c r="AX182" s="117">
        <v>50.114895639979302</v>
      </c>
      <c r="AY182" s="114">
        <f t="shared" si="108"/>
        <v>-0.60000000000000142</v>
      </c>
    </row>
    <row r="183" spans="1:254" customFormat="1" ht="12.75">
      <c r="A183" s="42"/>
      <c r="B183" s="60" t="s">
        <v>11</v>
      </c>
      <c r="C183" s="110">
        <v>47.063490000000002</v>
      </c>
      <c r="D183" s="111">
        <f t="shared" si="71"/>
        <v>-4.1999999999999957</v>
      </c>
      <c r="E183" s="105">
        <v>46.680887336838403</v>
      </c>
      <c r="F183" s="105">
        <f t="shared" si="84"/>
        <v>0.60000000000000142</v>
      </c>
      <c r="G183" s="112">
        <f t="shared" si="72"/>
        <v>-3.1999999999999957</v>
      </c>
      <c r="H183" s="105">
        <v>47.004372054911599</v>
      </c>
      <c r="I183" s="113">
        <f t="shared" si="85"/>
        <v>-0.29999999999999716</v>
      </c>
      <c r="J183" s="110">
        <v>47.884790000000002</v>
      </c>
      <c r="K183" s="111">
        <f t="shared" si="73"/>
        <v>-3.5</v>
      </c>
      <c r="L183" s="105">
        <v>47.436053416700602</v>
      </c>
      <c r="M183" s="105">
        <f t="shared" si="86"/>
        <v>2.1000000000000014</v>
      </c>
      <c r="N183" s="112">
        <f t="shared" si="87"/>
        <v>-2.3999999999999986</v>
      </c>
      <c r="O183" s="15">
        <v>47.249936387636097</v>
      </c>
      <c r="P183" s="114">
        <f t="shared" si="88"/>
        <v>-0.29999999999999716</v>
      </c>
      <c r="Q183" s="110">
        <v>45.634920000000001</v>
      </c>
      <c r="R183" s="111">
        <f t="shared" si="89"/>
        <v>-8.8999999999999986</v>
      </c>
      <c r="S183" s="105">
        <v>44.080308425701197</v>
      </c>
      <c r="T183" s="105">
        <f t="shared" si="90"/>
        <v>2</v>
      </c>
      <c r="U183" s="112">
        <f t="shared" si="91"/>
        <v>-6.2999999999999972</v>
      </c>
      <c r="V183" s="15">
        <v>44.210933049924598</v>
      </c>
      <c r="W183" s="114">
        <f t="shared" si="92"/>
        <v>-0.39999999999999858</v>
      </c>
      <c r="X183" s="110">
        <v>45.634920000000001</v>
      </c>
      <c r="Y183" s="111">
        <f t="shared" si="93"/>
        <v>-7.6000000000000014</v>
      </c>
      <c r="Z183" s="105">
        <v>44.196968772328198</v>
      </c>
      <c r="AA183" s="105">
        <f t="shared" si="94"/>
        <v>-0.29999999999999716</v>
      </c>
      <c r="AB183" s="112">
        <f t="shared" si="95"/>
        <v>-5.5999999999999943</v>
      </c>
      <c r="AC183" s="15">
        <v>45.380914237611798</v>
      </c>
      <c r="AD183" s="114">
        <f t="shared" si="96"/>
        <v>-0.5</v>
      </c>
      <c r="AE183" s="110">
        <v>44.44444</v>
      </c>
      <c r="AF183" s="111">
        <f t="shared" si="97"/>
        <v>1.1000000000000014</v>
      </c>
      <c r="AG183" s="105">
        <v>45.054457901549199</v>
      </c>
      <c r="AH183" s="105">
        <f t="shared" si="98"/>
        <v>2.2000000000000028</v>
      </c>
      <c r="AI183" s="112">
        <f t="shared" si="99"/>
        <v>-3.8999999999999986</v>
      </c>
      <c r="AJ183" s="117">
        <v>45.1831830135852</v>
      </c>
      <c r="AK183" s="114">
        <f t="shared" si="100"/>
        <v>-9.9999999999994316E-2</v>
      </c>
      <c r="AL183" s="110">
        <v>53.571429999999999</v>
      </c>
      <c r="AM183" s="111">
        <f t="shared" si="101"/>
        <v>5.5</v>
      </c>
      <c r="AN183" s="105">
        <v>52.861678094520698</v>
      </c>
      <c r="AO183" s="105">
        <f t="shared" si="102"/>
        <v>-0.80000000000000426</v>
      </c>
      <c r="AP183" s="112">
        <f t="shared" si="103"/>
        <v>5.1999999999999957</v>
      </c>
      <c r="AQ183" s="117">
        <v>51.612656050621197</v>
      </c>
      <c r="AR183" s="114">
        <f t="shared" si="104"/>
        <v>-0.29999999999999716</v>
      </c>
      <c r="AS183" s="110">
        <v>46.031750000000002</v>
      </c>
      <c r="AT183" s="111">
        <f t="shared" si="105"/>
        <v>-5.2999999999999972</v>
      </c>
      <c r="AU183" s="105">
        <v>46.031750000000002</v>
      </c>
      <c r="AV183" s="105">
        <f t="shared" si="106"/>
        <v>-0.5</v>
      </c>
      <c r="AW183" s="112">
        <f t="shared" si="107"/>
        <v>-5.3999999999999986</v>
      </c>
      <c r="AX183" s="117">
        <v>49.650037906544902</v>
      </c>
      <c r="AY183" s="114">
        <f t="shared" si="108"/>
        <v>-0.39999999999999858</v>
      </c>
    </row>
    <row r="184" spans="1:254" s="65" customFormat="1">
      <c r="A184" s="42"/>
      <c r="B184" s="60" t="s">
        <v>12</v>
      </c>
      <c r="C184" s="110">
        <v>45</v>
      </c>
      <c r="D184" s="111">
        <f t="shared" si="71"/>
        <v>-2.2000000000000028</v>
      </c>
      <c r="E184" s="105">
        <v>46.602271771110303</v>
      </c>
      <c r="F184" s="105">
        <f t="shared" ref="F184" si="109">(ROUND(E184,1)-ROUND(E183,1))</f>
        <v>-0.10000000000000142</v>
      </c>
      <c r="G184" s="112">
        <f t="shared" si="72"/>
        <v>-2.6999999999999957</v>
      </c>
      <c r="H184" s="105">
        <v>46.8352363188054</v>
      </c>
      <c r="I184" s="113">
        <f t="shared" ref="I184" si="110">(ROUND(H184,1)-ROUND(H183,1))</f>
        <v>-0.20000000000000284</v>
      </c>
      <c r="J184" s="110">
        <v>43.710590000000003</v>
      </c>
      <c r="K184" s="111">
        <f t="shared" si="73"/>
        <v>-3.6999999999999957</v>
      </c>
      <c r="L184" s="105">
        <v>46.081517792813997</v>
      </c>
      <c r="M184" s="105">
        <f t="shared" ref="M184" si="111">(ROUND(L184,1)-ROUND(L183,1))</f>
        <v>-1.2999999999999972</v>
      </c>
      <c r="N184" s="112">
        <f t="shared" ref="N184" si="112">(ROUND(L184,1)-ROUND(L172,1))</f>
        <v>-3.8999999999999986</v>
      </c>
      <c r="O184" s="15">
        <v>47.298854246147698</v>
      </c>
      <c r="P184" s="114">
        <f t="shared" ref="P184" si="113">(ROUND(O184,1)-ROUND(O183,1))</f>
        <v>9.9999999999994316E-2</v>
      </c>
      <c r="Q184" s="110">
        <v>44.262300000000003</v>
      </c>
      <c r="R184" s="111">
        <f t="shared" ref="R184" si="114">(ROUND(Q184,1)-ROUND(Q172,1))</f>
        <v>-0.80000000000000426</v>
      </c>
      <c r="S184" s="105">
        <v>45.587928098538903</v>
      </c>
      <c r="T184" s="105">
        <f t="shared" ref="T184" si="115">(ROUND(S184,1)-ROUND(S183,1))</f>
        <v>1.5</v>
      </c>
      <c r="U184" s="112">
        <f t="shared" ref="U184" si="116">(ROUND(S184,1)-ROUND(S172,1))</f>
        <v>-1.6999999999999957</v>
      </c>
      <c r="V184" s="15">
        <v>43.859451345461501</v>
      </c>
      <c r="W184" s="114">
        <f t="shared" ref="W184" si="117">(ROUND(V184,1)-ROUND(V183,1))</f>
        <v>-0.30000000000000426</v>
      </c>
      <c r="X184" s="110">
        <v>43.442619999999998</v>
      </c>
      <c r="Y184" s="111">
        <f t="shared" ref="Y184" si="118">(ROUND(X184,1)-ROUND(X172,1))</f>
        <v>-2.1000000000000014</v>
      </c>
      <c r="Z184" s="105">
        <v>44.975893657292502</v>
      </c>
      <c r="AA184" s="105">
        <f t="shared" ref="AA184" si="119">(ROUND(Z184,1)-ROUND(Z183,1))</f>
        <v>0.79999999999999716</v>
      </c>
      <c r="AB184" s="112">
        <f t="shared" ref="AB184" si="120">(ROUND(Z184,1)-ROUND(Z172,1))</f>
        <v>-2.7999999999999972</v>
      </c>
      <c r="AC184" s="15">
        <v>44.8592718290828</v>
      </c>
      <c r="AD184" s="114">
        <f t="shared" ref="AD184" si="121">(ROUND(AC184,1)-ROUND(AC183,1))</f>
        <v>-0.5</v>
      </c>
      <c r="AE184" s="110">
        <v>40.983609999999999</v>
      </c>
      <c r="AF184" s="111">
        <f t="shared" ref="AF184" si="122">(ROUND(AE184,1)-ROUND(AE183,1))</f>
        <v>-3.3999999999999986</v>
      </c>
      <c r="AG184" s="105">
        <v>44.2087391774159</v>
      </c>
      <c r="AH184" s="105">
        <f t="shared" ref="AH184" si="123">(ROUND(AG184,1)-ROUND(AG183,1))</f>
        <v>-0.89999999999999858</v>
      </c>
      <c r="AI184" s="112">
        <f t="shared" ref="AI184" si="124">(ROUND(AG184,1)-ROUND(AG172,1))</f>
        <v>-4.7999999999999972</v>
      </c>
      <c r="AJ184" s="117">
        <v>45.044594472690598</v>
      </c>
      <c r="AK184" s="114">
        <f t="shared" ref="AK184" si="125">(ROUND(AJ184,1)-ROUND(AJ183,1))</f>
        <v>-0.20000000000000284</v>
      </c>
      <c r="AL184" s="110">
        <v>50</v>
      </c>
      <c r="AM184" s="111">
        <f t="shared" ref="AM184" si="126">(ROUND(AL184,1)-ROUND(AL172,1))</f>
        <v>0.39999999999999858</v>
      </c>
      <c r="AN184" s="105">
        <v>50.268943144780003</v>
      </c>
      <c r="AO184" s="105">
        <f t="shared" ref="AO184" si="127">(ROUND(AN184,1)-ROUND(AN183,1))</f>
        <v>-2.6000000000000014</v>
      </c>
      <c r="AP184" s="112">
        <f t="shared" ref="AP184" si="128">(ROUND(AN184,1)-ROUND(AN172,1))</f>
        <v>0.39999999999999858</v>
      </c>
      <c r="AQ184" s="117">
        <v>51.246365722443798</v>
      </c>
      <c r="AR184" s="114">
        <f t="shared" ref="AR184" si="129">(ROUND(AQ184,1)-ROUND(AQ183,1))</f>
        <v>-0.39999999999999858</v>
      </c>
      <c r="AS184" s="110">
        <v>46.311480000000003</v>
      </c>
      <c r="AT184" s="111">
        <f t="shared" ref="AT184" si="130">(ROUND(AS184,1)-ROUND(AS172,1))</f>
        <v>-3.3000000000000043</v>
      </c>
      <c r="AU184" s="105">
        <v>46.09375</v>
      </c>
      <c r="AV184" s="105">
        <f t="shared" ref="AV184" si="131">(ROUND(AU184,1)-ROUND(AU183,1))</f>
        <v>0.10000000000000142</v>
      </c>
      <c r="AW184" s="112">
        <f t="shared" ref="AW184" si="132">(ROUND(AU184,1)-ROUND(AU172,1))</f>
        <v>-3.5</v>
      </c>
      <c r="AX184" s="117">
        <v>49.330697583970903</v>
      </c>
      <c r="AY184" s="114">
        <f t="shared" ref="AY184" si="133">(ROUND(AX184,1)-ROUND(AX183,1))</f>
        <v>-0.40000000000000568</v>
      </c>
      <c r="IT184" s="65" t="s">
        <v>29</v>
      </c>
    </row>
    <row r="185" spans="1:254">
      <c r="A185" s="42">
        <v>2020</v>
      </c>
      <c r="B185" s="60" t="s">
        <v>4</v>
      </c>
      <c r="C185" s="110">
        <v>48.104840000000003</v>
      </c>
      <c r="D185" s="111">
        <f t="shared" si="71"/>
        <v>0.30000000000000426</v>
      </c>
      <c r="E185" s="105">
        <v>49.6023781542847</v>
      </c>
      <c r="F185" s="105">
        <f t="shared" ref="F185" si="134">(ROUND(E185,1)-ROUND(E184,1))</f>
        <v>3</v>
      </c>
      <c r="G185" s="112">
        <f t="shared" si="72"/>
        <v>0.20000000000000284</v>
      </c>
      <c r="H185" s="105">
        <v>46.787859006513798</v>
      </c>
      <c r="I185" s="113">
        <f t="shared" ref="I185" si="135">(ROUND(H185,1)-ROUND(H184,1))</f>
        <v>0</v>
      </c>
      <c r="J185" s="110">
        <v>48.104840000000003</v>
      </c>
      <c r="K185" s="111">
        <f t="shared" si="73"/>
        <v>0.5</v>
      </c>
      <c r="L185" s="105">
        <v>49.490466610440301</v>
      </c>
      <c r="M185" s="105">
        <f t="shared" ref="M185" si="136">(ROUND(L185,1)-ROUND(L184,1))</f>
        <v>3.3999999999999986</v>
      </c>
      <c r="N185" s="112">
        <f t="shared" ref="N185" si="137">(ROUND(L185,1)-ROUND(L173,1))</f>
        <v>0.20000000000000284</v>
      </c>
      <c r="O185" s="15">
        <v>47.502082044595497</v>
      </c>
      <c r="P185" s="114">
        <f t="shared" ref="P185" si="138">(ROUND(O185,1)-ROUND(O184,1))</f>
        <v>0.20000000000000284</v>
      </c>
      <c r="Q185" s="110">
        <v>46.169350000000001</v>
      </c>
      <c r="R185" s="111">
        <f t="shared" ref="R185" si="139">(ROUND(Q185,1)-ROUND(Q173,1))</f>
        <v>-2.1999999999999957</v>
      </c>
      <c r="S185" s="105">
        <v>48.446805568416401</v>
      </c>
      <c r="T185" s="105">
        <f t="shared" ref="T185" si="140">(ROUND(S185,1)-ROUND(S184,1))</f>
        <v>2.7999999999999972</v>
      </c>
      <c r="U185" s="112">
        <f t="shared" ref="U185" si="141">(ROUND(S185,1)-ROUND(S173,1))</f>
        <v>-3.8999999999999986</v>
      </c>
      <c r="V185" s="15">
        <v>43.385324032019597</v>
      </c>
      <c r="W185" s="114">
        <f t="shared" ref="W185" si="142">(ROUND(V185,1)-ROUND(V184,1))</f>
        <v>-0.5</v>
      </c>
      <c r="X185" s="110">
        <v>46.169350000000001</v>
      </c>
      <c r="Y185" s="111">
        <f t="shared" ref="Y185" si="143">(ROUND(X185,1)-ROUND(X173,1))</f>
        <v>-1.1999999999999957</v>
      </c>
      <c r="Z185" s="105">
        <v>47.121081787066501</v>
      </c>
      <c r="AA185" s="105">
        <f t="shared" ref="AA185" si="144">(ROUND(Z185,1)-ROUND(Z184,1))</f>
        <v>2.1000000000000014</v>
      </c>
      <c r="AB185" s="112">
        <f t="shared" ref="AB185" si="145">(ROUND(Z185,1)-ROUND(Z173,1))</f>
        <v>-1.6000000000000014</v>
      </c>
      <c r="AC185" s="15">
        <v>44.3932180242074</v>
      </c>
      <c r="AD185" s="114">
        <f t="shared" ref="AD185" si="146">(ROUND(AC185,1)-ROUND(AC184,1))</f>
        <v>-0.5</v>
      </c>
      <c r="AE185" s="110">
        <v>45.665320000000001</v>
      </c>
      <c r="AF185" s="111">
        <f t="shared" ref="AF185" si="147">(ROUND(AE185,1)-ROUND(AE184,1))</f>
        <v>4.7000000000000028</v>
      </c>
      <c r="AG185" s="105">
        <v>46.147993367030601</v>
      </c>
      <c r="AH185" s="105">
        <f t="shared" ref="AH185" si="148">(ROUND(AG185,1)-ROUND(AG184,1))</f>
        <v>1.8999999999999986</v>
      </c>
      <c r="AI185" s="112">
        <f t="shared" ref="AI185" si="149">(ROUND(AG185,1)-ROUND(AG173,1))</f>
        <v>-3.2999999999999972</v>
      </c>
      <c r="AJ185" s="117">
        <v>44.907136993127203</v>
      </c>
      <c r="AK185" s="114">
        <f t="shared" ref="AK185" si="150">(ROUND(AJ185,1)-ROUND(AJ184,1))</f>
        <v>-0.10000000000000142</v>
      </c>
      <c r="AL185" s="110">
        <v>53.326610000000002</v>
      </c>
      <c r="AM185" s="111">
        <f t="shared" ref="AM185" si="151">(ROUND(AL185,1)-ROUND(AL173,1))</f>
        <v>5.8999999999999986</v>
      </c>
      <c r="AN185" s="105">
        <v>53.195738230098598</v>
      </c>
      <c r="AO185" s="105">
        <f t="shared" ref="AO185" si="152">(ROUND(AN185,1)-ROUND(AN184,1))</f>
        <v>2.9000000000000057</v>
      </c>
      <c r="AP185" s="112">
        <f t="shared" ref="AP185" si="153">(ROUND(AN185,1)-ROUND(AN173,1))</f>
        <v>6.1000000000000014</v>
      </c>
      <c r="AQ185" s="117">
        <v>50.824523413047601</v>
      </c>
      <c r="AR185" s="114">
        <f t="shared" ref="AR185" si="154">(ROUND(AQ185,1)-ROUND(AQ184,1))</f>
        <v>-0.40000000000000568</v>
      </c>
      <c r="AS185" s="110">
        <v>49.193550000000002</v>
      </c>
      <c r="AT185" s="111">
        <f t="shared" ref="AT185" si="155">(ROUND(AS185,1)-ROUND(AS173,1))</f>
        <v>2.2000000000000028</v>
      </c>
      <c r="AU185" s="105">
        <v>49.193550000000002</v>
      </c>
      <c r="AV185" s="105">
        <f t="shared" ref="AV185" si="156">(ROUND(AU185,1)-ROUND(AU184,1))</f>
        <v>3.1000000000000014</v>
      </c>
      <c r="AW185" s="112">
        <f t="shared" ref="AW185" si="157">(ROUND(AU185,1)-ROUND(AU173,1))</f>
        <v>3</v>
      </c>
      <c r="AX185" s="117">
        <v>49.143316049274397</v>
      </c>
      <c r="AY185" s="114">
        <f t="shared" ref="AY185" si="158">(ROUND(AX185,1)-ROUND(AX184,1))</f>
        <v>-0.19999999999999574</v>
      </c>
      <c r="IT185" s="58" t="s">
        <v>29</v>
      </c>
    </row>
    <row r="186" spans="1:254">
      <c r="A186" s="42"/>
      <c r="B186" s="60" t="s">
        <v>5</v>
      </c>
      <c r="C186" s="110">
        <v>48.706899999999997</v>
      </c>
      <c r="D186" s="111">
        <f t="shared" si="71"/>
        <v>-4.3999999999999986</v>
      </c>
      <c r="E186" s="105">
        <v>47.4289872783568</v>
      </c>
      <c r="F186" s="105">
        <f t="shared" ref="F186" si="159">(ROUND(E186,1)-ROUND(E185,1))</f>
        <v>-2.2000000000000028</v>
      </c>
      <c r="G186" s="112">
        <f t="shared" si="72"/>
        <v>-5</v>
      </c>
      <c r="H186" s="105">
        <v>46.824086681337903</v>
      </c>
      <c r="I186" s="113">
        <f t="shared" ref="I186" si="160">(ROUND(H186,1)-ROUND(H185,1))</f>
        <v>0</v>
      </c>
      <c r="J186" s="110">
        <v>49.603560000000002</v>
      </c>
      <c r="K186" s="111">
        <f t="shared" si="73"/>
        <v>-5.6000000000000014</v>
      </c>
      <c r="L186" s="105">
        <v>49.339384869538797</v>
      </c>
      <c r="M186" s="105">
        <f t="shared" ref="M186" si="161">(ROUND(L186,1)-ROUND(L185,1))</f>
        <v>-0.20000000000000284</v>
      </c>
      <c r="N186" s="112">
        <f t="shared" ref="N186" si="162">(ROUND(L186,1)-ROUND(L174,1))</f>
        <v>-6.1000000000000014</v>
      </c>
      <c r="O186" s="15">
        <v>47.757987456996503</v>
      </c>
      <c r="P186" s="114">
        <f t="shared" ref="P186" si="163">(ROUND(O186,1)-ROUND(O185,1))</f>
        <v>0.29999999999999716</v>
      </c>
      <c r="Q186" s="110">
        <v>45.689660000000003</v>
      </c>
      <c r="R186" s="111">
        <f t="shared" ref="R186" si="164">(ROUND(Q186,1)-ROUND(Q174,1))</f>
        <v>-8.3999999999999986</v>
      </c>
      <c r="S186" s="105">
        <v>44.125862284013799</v>
      </c>
      <c r="T186" s="105">
        <f t="shared" ref="T186" si="165">(ROUND(S186,1)-ROUND(S185,1))</f>
        <v>-4.2999999999999972</v>
      </c>
      <c r="U186" s="112">
        <f t="shared" ref="U186" si="166">(ROUND(S186,1)-ROUND(S174,1))</f>
        <v>-9.5</v>
      </c>
      <c r="V186" s="15">
        <v>42.860653757389798</v>
      </c>
      <c r="W186" s="114">
        <f t="shared" ref="W186" si="167">(ROUND(V186,1)-ROUND(V185,1))</f>
        <v>-0.5</v>
      </c>
      <c r="X186" s="110">
        <v>49.137929999999997</v>
      </c>
      <c r="Y186" s="111">
        <f t="shared" ref="Y186" si="168">(ROUND(X186,1)-ROUND(X174,1))</f>
        <v>-1.7999999999999972</v>
      </c>
      <c r="Z186" s="105">
        <v>48.279232253872003</v>
      </c>
      <c r="AA186" s="105">
        <f t="shared" ref="AA186" si="169">(ROUND(Z186,1)-ROUND(Z185,1))</f>
        <v>1.1999999999999957</v>
      </c>
      <c r="AB186" s="112">
        <f t="shared" ref="AB186" si="170">(ROUND(Z186,1)-ROUND(Z174,1))</f>
        <v>-2.3000000000000043</v>
      </c>
      <c r="AC186" s="15">
        <v>44.051085034902997</v>
      </c>
      <c r="AD186" s="114">
        <f t="shared" ref="AD186" si="171">(ROUND(AC186,1)-ROUND(AC185,1))</f>
        <v>-0.29999999999999716</v>
      </c>
      <c r="AE186" s="110">
        <v>46.120690000000003</v>
      </c>
      <c r="AF186" s="111">
        <f t="shared" ref="AF186" si="172">(ROUND(AE186,1)-ROUND(AE185,1))</f>
        <v>0.39999999999999858</v>
      </c>
      <c r="AG186" s="105">
        <v>45.312782821611599</v>
      </c>
      <c r="AH186" s="105">
        <f t="shared" ref="AH186" si="173">(ROUND(AG186,1)-ROUND(AG185,1))</f>
        <v>-0.80000000000000426</v>
      </c>
      <c r="AI186" s="112">
        <f t="shared" ref="AI186" si="174">(ROUND(AG186,1)-ROUND(AG174,1))</f>
        <v>-6.3000000000000043</v>
      </c>
      <c r="AJ186" s="117">
        <v>44.810506566347399</v>
      </c>
      <c r="AK186" s="114">
        <f t="shared" ref="AK186" si="175">(ROUND(AJ186,1)-ROUND(AJ185,1))</f>
        <v>-0.10000000000000142</v>
      </c>
      <c r="AL186" s="110">
        <v>50</v>
      </c>
      <c r="AM186" s="111">
        <f t="shared" ref="AM186" si="176">(ROUND(AL186,1)-ROUND(AL174,1))</f>
        <v>-3.5</v>
      </c>
      <c r="AN186" s="105">
        <v>49.185447810942598</v>
      </c>
      <c r="AO186" s="105">
        <f t="shared" ref="AO186" si="177">(ROUND(AN186,1)-ROUND(AN185,1))</f>
        <v>-4</v>
      </c>
      <c r="AP186" s="112">
        <f t="shared" ref="AP186" si="178">(ROUND(AN186,1)-ROUND(AN174,1))</f>
        <v>-3.5999999999999943</v>
      </c>
      <c r="AQ186" s="117">
        <v>50.382568374239803</v>
      </c>
      <c r="AR186" s="114">
        <f t="shared" ref="AR186" si="179">(ROUND(AQ186,1)-ROUND(AQ185,1))</f>
        <v>-0.39999999999999858</v>
      </c>
      <c r="AS186" s="110">
        <v>52.586210000000001</v>
      </c>
      <c r="AT186" s="111">
        <f t="shared" ref="AT186" si="180">(ROUND(AS186,1)-ROUND(AS174,1))</f>
        <v>-2.7999999999999972</v>
      </c>
      <c r="AU186" s="105">
        <v>52.272730000000003</v>
      </c>
      <c r="AV186" s="105">
        <f t="shared" ref="AV186" si="181">(ROUND(AU186,1)-ROUND(AU185,1))</f>
        <v>3.0999999999999943</v>
      </c>
      <c r="AW186" s="112">
        <f t="shared" ref="AW186" si="182">(ROUND(AU186,1)-ROUND(AU174,1))</f>
        <v>-3.1000000000000014</v>
      </c>
      <c r="AX186" s="117">
        <v>49.012341416138099</v>
      </c>
      <c r="AY186" s="114">
        <f t="shared" ref="AY186" si="183">(ROUND(AX186,1)-ROUND(AX185,1))</f>
        <v>-0.10000000000000142</v>
      </c>
      <c r="IT186" s="58" t="s">
        <v>29</v>
      </c>
    </row>
    <row r="187" spans="1:254">
      <c r="A187" s="42"/>
      <c r="B187" s="60" t="s">
        <v>6</v>
      </c>
      <c r="C187" s="110">
        <v>44.435479999999998</v>
      </c>
      <c r="D187" s="111">
        <f t="shared" si="71"/>
        <v>-6.1000000000000014</v>
      </c>
      <c r="E187" s="105">
        <v>43.665848157771997</v>
      </c>
      <c r="F187" s="105">
        <f t="shared" ref="F187" si="184">(ROUND(E187,1)-ROUND(E186,1))</f>
        <v>-3.6999999999999957</v>
      </c>
      <c r="G187" s="112">
        <f t="shared" si="72"/>
        <v>-6.1999999999999957</v>
      </c>
      <c r="H187" s="105">
        <v>46.8646637857115</v>
      </c>
      <c r="I187" s="113">
        <f t="shared" ref="I187" si="185">(ROUND(H187,1)-ROUND(H186,1))</f>
        <v>0.10000000000000142</v>
      </c>
      <c r="J187" s="110">
        <v>46.036239999999999</v>
      </c>
      <c r="K187" s="111">
        <f t="shared" si="73"/>
        <v>-5.6000000000000014</v>
      </c>
      <c r="L187" s="105">
        <v>45.955725924048501</v>
      </c>
      <c r="M187" s="105">
        <f t="shared" ref="M187" si="186">(ROUND(L187,1)-ROUND(L186,1))</f>
        <v>-3.2999999999999972</v>
      </c>
      <c r="N187" s="112">
        <f t="shared" ref="N187" si="187">(ROUND(L187,1)-ROUND(L175,1))</f>
        <v>-5.6000000000000014</v>
      </c>
      <c r="O187" s="15">
        <v>48.025536607967602</v>
      </c>
      <c r="P187" s="114">
        <f t="shared" ref="P187" si="188">(ROUND(O187,1)-ROUND(O186,1))</f>
        <v>0.20000000000000284</v>
      </c>
      <c r="Q187" s="110">
        <v>33.064520000000002</v>
      </c>
      <c r="R187" s="111">
        <f t="shared" ref="R187" si="189">(ROUND(Q187,1)-ROUND(Q175,1))</f>
        <v>-19</v>
      </c>
      <c r="S187" s="105">
        <v>31.887273209356898</v>
      </c>
      <c r="T187" s="105">
        <f t="shared" ref="T187" si="190">(ROUND(S187,1)-ROUND(S186,1))</f>
        <v>-12.200000000000003</v>
      </c>
      <c r="U187" s="112">
        <f t="shared" ref="U187" si="191">(ROUND(S187,1)-ROUND(S175,1))</f>
        <v>-18.899999999999999</v>
      </c>
      <c r="V187" s="15">
        <v>42.5270608296725</v>
      </c>
      <c r="W187" s="114">
        <f t="shared" ref="W187" si="192">(ROUND(V187,1)-ROUND(V186,1))</f>
        <v>-0.39999999999999858</v>
      </c>
      <c r="X187" s="110">
        <v>35.483870000000003</v>
      </c>
      <c r="Y187" s="111">
        <f t="shared" ref="Y187" si="193">(ROUND(X187,1)-ROUND(X175,1))</f>
        <v>-14.5</v>
      </c>
      <c r="Z187" s="105">
        <v>33.9181244631379</v>
      </c>
      <c r="AA187" s="105">
        <f t="shared" ref="AA187" si="194">(ROUND(Z187,1)-ROUND(Z186,1))</f>
        <v>-14.399999999999999</v>
      </c>
      <c r="AB187" s="112">
        <f t="shared" ref="AB187" si="195">(ROUND(Z187,1)-ROUND(Z175,1))</f>
        <v>-14.100000000000001</v>
      </c>
      <c r="AC187" s="15">
        <v>43.879776448357902</v>
      </c>
      <c r="AD187" s="114">
        <f t="shared" ref="AD187" si="196">(ROUND(AC187,1)-ROUND(AC186,1))</f>
        <v>-0.20000000000000284</v>
      </c>
      <c r="AE187" s="110">
        <v>45.564520000000002</v>
      </c>
      <c r="AF187" s="111">
        <f t="shared" ref="AF187" si="197">(ROUND(AE187,1)-ROUND(AE186,1))</f>
        <v>-0.5</v>
      </c>
      <c r="AG187" s="105">
        <v>44.947476212051299</v>
      </c>
      <c r="AH187" s="105">
        <f t="shared" ref="AH187" si="198">(ROUND(AG187,1)-ROUND(AG186,1))</f>
        <v>-0.39999999999999858</v>
      </c>
      <c r="AI187" s="112">
        <f t="shared" ref="AI187" si="199">(ROUND(AG187,1)-ROUND(AG175,1))</f>
        <v>-1.5</v>
      </c>
      <c r="AJ187" s="117">
        <v>44.790265325012598</v>
      </c>
      <c r="AK187" s="114">
        <f t="shared" ref="AK187" si="200">(ROUND(AJ187,1)-ROUND(AJ186,1))</f>
        <v>0</v>
      </c>
      <c r="AL187" s="110">
        <v>52.419350000000001</v>
      </c>
      <c r="AM187" s="111">
        <f t="shared" ref="AM187" si="201">(ROUND(AL187,1)-ROUND(AL175,1))</f>
        <v>0.69999999999999574</v>
      </c>
      <c r="AN187" s="105">
        <v>52.5632024469773</v>
      </c>
      <c r="AO187" s="105">
        <f t="shared" ref="AO187" si="202">(ROUND(AN187,1)-ROUND(AN186,1))</f>
        <v>3.3999999999999986</v>
      </c>
      <c r="AP187" s="112">
        <f t="shared" ref="AP187" si="203">(ROUND(AN187,1)-ROUND(AN175,1))</f>
        <v>0.70000000000000284</v>
      </c>
      <c r="AQ187" s="117">
        <v>49.9584073932972</v>
      </c>
      <c r="AR187" s="114">
        <f t="shared" ref="AR187" si="204">(ROUND(AQ187,1)-ROUND(AQ186,1))</f>
        <v>-0.39999999999999858</v>
      </c>
      <c r="AS187" s="110">
        <v>55.645159999999997</v>
      </c>
      <c r="AT187" s="111">
        <f t="shared" ref="AT187" si="205">(ROUND(AS187,1)-ROUND(AS175,1))</f>
        <v>4.2000000000000028</v>
      </c>
      <c r="AU187" s="105">
        <v>55.645159999999997</v>
      </c>
      <c r="AV187" s="105">
        <f t="shared" ref="AV187" si="206">(ROUND(AU187,1)-ROUND(AU186,1))</f>
        <v>3.3000000000000043</v>
      </c>
      <c r="AW187" s="112">
        <f t="shared" ref="AW187" si="207">(ROUND(AU187,1)-ROUND(AU175,1))</f>
        <v>4.2000000000000028</v>
      </c>
      <c r="AX187" s="117">
        <v>48.866191524692098</v>
      </c>
      <c r="AY187" s="114">
        <f t="shared" ref="AY187" si="208">(ROUND(AX187,1)-ROUND(AX186,1))</f>
        <v>-0.10000000000000142</v>
      </c>
      <c r="IT187" s="58" t="s">
        <v>29</v>
      </c>
    </row>
    <row r="188" spans="1:254">
      <c r="A188" s="42"/>
      <c r="B188" s="60" t="s">
        <v>7</v>
      </c>
      <c r="C188" s="110">
        <v>40</v>
      </c>
      <c r="D188" s="111">
        <f t="shared" si="71"/>
        <v>-12</v>
      </c>
      <c r="E188" s="105">
        <v>40.083121920331202</v>
      </c>
      <c r="F188" s="105">
        <f t="shared" ref="F188" si="209">(ROUND(E188,1)-ROUND(E187,1))</f>
        <v>-3.6000000000000014</v>
      </c>
      <c r="G188" s="112">
        <f t="shared" si="72"/>
        <v>-12</v>
      </c>
      <c r="H188" s="105">
        <v>46.823390754192999</v>
      </c>
      <c r="I188" s="113">
        <f t="shared" ref="I188" si="210">(ROUND(H188,1)-ROUND(H187,1))</f>
        <v>-0.10000000000000142</v>
      </c>
      <c r="J188" s="110">
        <v>39.717739999999999</v>
      </c>
      <c r="K188" s="111">
        <f t="shared" si="73"/>
        <v>-14.299999999999997</v>
      </c>
      <c r="L188" s="105">
        <v>39.811953265858101</v>
      </c>
      <c r="M188" s="105">
        <f t="shared" ref="M188" si="211">(ROUND(L188,1)-ROUND(L187,1))</f>
        <v>-6.2000000000000028</v>
      </c>
      <c r="N188" s="112">
        <f t="shared" ref="N188" si="212">(ROUND(L188,1)-ROUND(L176,1))</f>
        <v>-14.300000000000004</v>
      </c>
      <c r="O188" s="15">
        <v>48.373927629947602</v>
      </c>
      <c r="P188" s="114">
        <f t="shared" ref="P188" si="213">(ROUND(O188,1)-ROUND(O187,1))</f>
        <v>0.39999999999999858</v>
      </c>
      <c r="Q188" s="110">
        <v>27.692309999999999</v>
      </c>
      <c r="R188" s="111">
        <f t="shared" ref="R188" si="214">(ROUND(Q188,1)-ROUND(Q176,1))</f>
        <v>-22.7</v>
      </c>
      <c r="S188" s="105">
        <v>28.578507120435901</v>
      </c>
      <c r="T188" s="105">
        <f t="shared" ref="T188" si="215">(ROUND(S188,1)-ROUND(S187,1))</f>
        <v>-3.2999999999999972</v>
      </c>
      <c r="U188" s="112">
        <f t="shared" ref="U188" si="216">(ROUND(S188,1)-ROUND(S176,1))</f>
        <v>-23.299999999999997</v>
      </c>
      <c r="V188" s="15">
        <v>42.533156482550801</v>
      </c>
      <c r="W188" s="114">
        <f t="shared" ref="W188" si="217">(ROUND(V188,1)-ROUND(V187,1))</f>
        <v>0</v>
      </c>
      <c r="X188" s="110">
        <v>28.461539999999999</v>
      </c>
      <c r="Y188" s="111">
        <f t="shared" ref="Y188" si="218">(ROUND(X188,1)-ROUND(X176,1))</f>
        <v>-23.299999999999997</v>
      </c>
      <c r="Z188" s="105">
        <v>28.354824159692001</v>
      </c>
      <c r="AA188" s="105">
        <f t="shared" ref="AA188" si="219">(ROUND(Z188,1)-ROUND(Z187,1))</f>
        <v>-5.5</v>
      </c>
      <c r="AB188" s="112">
        <f t="shared" ref="AB188" si="220">(ROUND(Z188,1)-ROUND(Z176,1))</f>
        <v>-22.6</v>
      </c>
      <c r="AC188" s="15">
        <v>43.906565373389398</v>
      </c>
      <c r="AD188" s="114">
        <f t="shared" ref="AD188" si="221">(ROUND(AC188,1)-ROUND(AC187,1))</f>
        <v>0</v>
      </c>
      <c r="AE188" s="110">
        <v>41.923079999999999</v>
      </c>
      <c r="AF188" s="111">
        <f t="shared" ref="AF188" si="222">(ROUND(AE188,1)-ROUND(AE187,1))</f>
        <v>-3.7000000000000028</v>
      </c>
      <c r="AG188" s="105">
        <v>41.452355297966697</v>
      </c>
      <c r="AH188" s="105">
        <f t="shared" ref="AH188" si="223">(ROUND(AG188,1)-ROUND(AG187,1))</f>
        <v>-3.3999999999999986</v>
      </c>
      <c r="AI188" s="112">
        <f t="shared" ref="AI188" si="224">(ROUND(AG188,1)-ROUND(AG176,1))</f>
        <v>-6.7999999999999972</v>
      </c>
      <c r="AJ188" s="117">
        <v>44.826101654215499</v>
      </c>
      <c r="AK188" s="114">
        <f t="shared" ref="AK188" si="225">(ROUND(AJ188,1)-ROUND(AJ187,1))</f>
        <v>0</v>
      </c>
      <c r="AL188" s="110">
        <v>48.076920000000001</v>
      </c>
      <c r="AM188" s="111">
        <f t="shared" ref="AM188" si="226">(ROUND(AL188,1)-ROUND(AL176,1))</f>
        <v>-5.5</v>
      </c>
      <c r="AN188" s="105">
        <v>49.148544551754298</v>
      </c>
      <c r="AO188" s="105">
        <f t="shared" ref="AO188" si="227">(ROUND(AN188,1)-ROUND(AN187,1))</f>
        <v>-3.5</v>
      </c>
      <c r="AP188" s="112">
        <f t="shared" ref="AP188" si="228">(ROUND(AN188,1)-ROUND(AN176,1))</f>
        <v>-6.1999999999999957</v>
      </c>
      <c r="AQ188" s="117">
        <v>49.6019756269041</v>
      </c>
      <c r="AR188" s="114">
        <f t="shared" ref="AR188" si="229">(ROUND(AQ188,1)-ROUND(AQ187,1))</f>
        <v>-0.39999999999999858</v>
      </c>
      <c r="AS188" s="110">
        <v>53.846150000000002</v>
      </c>
      <c r="AT188" s="111">
        <f t="shared" ref="AT188" si="230">(ROUND(AS188,1)-ROUND(AS176,1))</f>
        <v>-1.6000000000000014</v>
      </c>
      <c r="AU188" s="105">
        <v>53.846150000000002</v>
      </c>
      <c r="AV188" s="105">
        <f t="shared" ref="AV188" si="231">(ROUND(AU188,1)-ROUND(AU187,1))</f>
        <v>-1.8000000000000043</v>
      </c>
      <c r="AW188" s="112">
        <f t="shared" ref="AW188" si="232">(ROUND(AU188,1)-ROUND(AU176,1))</f>
        <v>-1.6000000000000014</v>
      </c>
      <c r="AX188" s="117">
        <v>48.657303106578503</v>
      </c>
      <c r="AY188" s="114">
        <f t="shared" ref="AY188" si="233">(ROUND(AX188,1)-ROUND(AX187,1))</f>
        <v>-0.19999999999999574</v>
      </c>
      <c r="IT188" s="58" t="s">
        <v>29</v>
      </c>
    </row>
    <row r="189" spans="1:254">
      <c r="A189" s="42"/>
      <c r="B189" s="60" t="s">
        <v>6</v>
      </c>
      <c r="C189" s="110">
        <v>37.121209999999998</v>
      </c>
      <c r="D189" s="111">
        <f t="shared" si="71"/>
        <v>-12.299999999999997</v>
      </c>
      <c r="E189" s="105">
        <v>37.087688210229302</v>
      </c>
      <c r="F189" s="105">
        <f t="shared" ref="F189" si="234">(ROUND(E189,1)-ROUND(E188,1))</f>
        <v>-3</v>
      </c>
      <c r="G189" s="112">
        <f t="shared" si="72"/>
        <v>-11.699999999999996</v>
      </c>
      <c r="H189" s="105">
        <v>46.7651627777364</v>
      </c>
      <c r="I189" s="113">
        <f t="shared" ref="I189" si="235">(ROUND(H189,1)-ROUND(H188,1))</f>
        <v>0</v>
      </c>
      <c r="J189" s="110">
        <v>38.604730000000004</v>
      </c>
      <c r="K189" s="111">
        <f t="shared" si="73"/>
        <v>-12.5</v>
      </c>
      <c r="L189" s="105">
        <v>38.703539143217803</v>
      </c>
      <c r="M189" s="105">
        <f t="shared" ref="M189" si="236">(ROUND(L189,1)-ROUND(L188,1))</f>
        <v>-1.0999999999999943</v>
      </c>
      <c r="N189" s="112">
        <f t="shared" ref="N189" si="237">(ROUND(L189,1)-ROUND(L177,1))</f>
        <v>-12.399999999999999</v>
      </c>
      <c r="O189" s="15">
        <v>48.946393274920098</v>
      </c>
      <c r="P189" s="114">
        <f t="shared" ref="P189" si="238">(ROUND(O189,1)-ROUND(O188,1))</f>
        <v>0.5</v>
      </c>
      <c r="Q189" s="110">
        <v>22.727270000000001</v>
      </c>
      <c r="R189" s="111">
        <f t="shared" ref="R189" si="239">(ROUND(Q189,1)-ROUND(Q177,1))</f>
        <v>-29.3</v>
      </c>
      <c r="S189" s="105">
        <v>22.4151390000671</v>
      </c>
      <c r="T189" s="105">
        <f t="shared" ref="T189" si="240">(ROUND(S189,1)-ROUND(S188,1))</f>
        <v>-6.2000000000000028</v>
      </c>
      <c r="U189" s="112">
        <f t="shared" ref="U189" si="241">(ROUND(S189,1)-ROUND(S177,1))</f>
        <v>-27.200000000000003</v>
      </c>
      <c r="V189" s="15">
        <v>43.093027025139101</v>
      </c>
      <c r="W189" s="114">
        <f t="shared" ref="W189" si="242">(ROUND(V189,1)-ROUND(V188,1))</f>
        <v>0.60000000000000142</v>
      </c>
      <c r="X189" s="110">
        <v>23.86364</v>
      </c>
      <c r="Y189" s="111">
        <f t="shared" ref="Y189" si="243">(ROUND(X189,1)-ROUND(X177,1))</f>
        <v>-23.1</v>
      </c>
      <c r="Z189" s="105">
        <v>24.102713376947602</v>
      </c>
      <c r="AA189" s="105">
        <f t="shared" ref="AA189" si="244">(ROUND(Z189,1)-ROUND(Z188,1))</f>
        <v>-4.2999999999999972</v>
      </c>
      <c r="AB189" s="112">
        <f t="shared" ref="AB189" si="245">(ROUND(Z189,1)-ROUND(Z177,1))</f>
        <v>-23.1</v>
      </c>
      <c r="AC189" s="15">
        <v>44.303173656827802</v>
      </c>
      <c r="AD189" s="114">
        <f t="shared" ref="AD189" si="246">(ROUND(AC189,1)-ROUND(AC188,1))</f>
        <v>0.39999999999999858</v>
      </c>
      <c r="AE189" s="110">
        <v>40.909089999999999</v>
      </c>
      <c r="AF189" s="111">
        <f t="shared" ref="AF189" si="247">(ROUND(AE189,1)-ROUND(AE188,1))</f>
        <v>-1</v>
      </c>
      <c r="AG189" s="105">
        <v>39.974802506933003</v>
      </c>
      <c r="AH189" s="105">
        <f t="shared" ref="AH189" si="248">(ROUND(AG189,1)-ROUND(AG188,1))</f>
        <v>-1.5</v>
      </c>
      <c r="AI189" s="112">
        <f t="shared" ref="AI189" si="249">(ROUND(AG189,1)-ROUND(AG177,1))</f>
        <v>-2.5</v>
      </c>
      <c r="AJ189" s="117">
        <v>45.033808545144304</v>
      </c>
      <c r="AK189" s="114">
        <f t="shared" ref="AK189" si="250">(ROUND(AJ189,1)-ROUND(AJ188,1))</f>
        <v>0.20000000000000284</v>
      </c>
      <c r="AL189" s="110">
        <v>46.212119999999999</v>
      </c>
      <c r="AM189" s="111">
        <f t="shared" ref="AM189" si="251">(ROUND(AL189,1)-ROUND(AL177,1))</f>
        <v>-5.7999999999999972</v>
      </c>
      <c r="AN189" s="105">
        <v>47.337763160460199</v>
      </c>
      <c r="AO189" s="105">
        <f t="shared" ref="AO189" si="252">(ROUND(AN189,1)-ROUND(AN188,1))</f>
        <v>-1.8000000000000043</v>
      </c>
      <c r="AP189" s="112">
        <f t="shared" ref="AP189" si="253">(ROUND(AN189,1)-ROUND(AN177,1))</f>
        <v>-6</v>
      </c>
      <c r="AQ189" s="117">
        <v>49.336034871067</v>
      </c>
      <c r="AR189" s="114">
        <f t="shared" ref="AR189" si="254">(ROUND(AQ189,1)-ROUND(AQ188,1))</f>
        <v>-0.30000000000000426</v>
      </c>
      <c r="AS189" s="110">
        <v>51.893940000000001</v>
      </c>
      <c r="AT189" s="111">
        <f t="shared" ref="AT189" si="255">(ROUND(AS189,1)-ROUND(AS177,1))</f>
        <v>-0.39999999999999858</v>
      </c>
      <c r="AU189" s="105">
        <v>51.893940000000001</v>
      </c>
      <c r="AV189" s="105">
        <f t="shared" ref="AV189" si="256">(ROUND(AU189,1)-ROUND(AU188,1))</f>
        <v>-1.8999999999999986</v>
      </c>
      <c r="AW189" s="112">
        <f t="shared" ref="AW189" si="257">(ROUND(AU189,1)-ROUND(AU177,1))</f>
        <v>-0.39999999999999858</v>
      </c>
      <c r="AX189" s="117">
        <v>48.354792151014202</v>
      </c>
      <c r="AY189" s="114">
        <f t="shared" ref="AY189" si="258">(ROUND(AX189,1)-ROUND(AX188,1))</f>
        <v>-0.30000000000000426</v>
      </c>
      <c r="IT189" s="58" t="s">
        <v>29</v>
      </c>
    </row>
    <row r="190" spans="1:254">
      <c r="A190" s="42"/>
      <c r="B190" s="60" t="s">
        <v>8</v>
      </c>
      <c r="C190" s="110">
        <v>42.857140000000001</v>
      </c>
      <c r="D190" s="111">
        <f t="shared" si="71"/>
        <v>-6.1000000000000014</v>
      </c>
      <c r="E190" s="105">
        <v>42.687954703250497</v>
      </c>
      <c r="F190" s="105">
        <f t="shared" ref="F190" si="259">(ROUND(E190,1)-ROUND(E189,1))</f>
        <v>5.6000000000000014</v>
      </c>
      <c r="G190" s="112">
        <f t="shared" si="72"/>
        <v>-6.1999999999999957</v>
      </c>
      <c r="H190" s="105">
        <v>46.885976213419099</v>
      </c>
      <c r="I190" s="113">
        <f t="shared" ref="I190" si="260">(ROUND(H190,1)-ROUND(H189,1))</f>
        <v>0.10000000000000142</v>
      </c>
      <c r="J190" s="110">
        <v>48.745330000000003</v>
      </c>
      <c r="K190" s="111">
        <f t="shared" si="73"/>
        <v>-2.3999999999999986</v>
      </c>
      <c r="L190" s="105">
        <v>47.807790823995099</v>
      </c>
      <c r="M190" s="105">
        <f t="shared" ref="M190" si="261">(ROUND(L190,1)-ROUND(L189,1))</f>
        <v>9.0999999999999943</v>
      </c>
      <c r="N190" s="112">
        <f t="shared" ref="N190" si="262">(ROUND(L190,1)-ROUND(L178,1))</f>
        <v>-2.3000000000000043</v>
      </c>
      <c r="O190" s="15">
        <v>49.906927877249501</v>
      </c>
      <c r="P190" s="114">
        <f t="shared" ref="P190" si="263">(ROUND(O190,1)-ROUND(O189,1))</f>
        <v>1</v>
      </c>
      <c r="Q190" s="110">
        <v>37.698410000000003</v>
      </c>
      <c r="R190" s="111">
        <f t="shared" ref="R190" si="264">(ROUND(Q190,1)-ROUND(Q178,1))</f>
        <v>-11.5</v>
      </c>
      <c r="S190" s="105">
        <v>37.194721904267901</v>
      </c>
      <c r="T190" s="105">
        <f t="shared" ref="T190" si="265">(ROUND(S190,1)-ROUND(S189,1))</f>
        <v>14.800000000000004</v>
      </c>
      <c r="U190" s="112">
        <f t="shared" ref="U190" si="266">(ROUND(S190,1)-ROUND(S178,1))</f>
        <v>-12.099999999999994</v>
      </c>
      <c r="V190" s="15">
        <v>44.2883094102041</v>
      </c>
      <c r="W190" s="114">
        <f t="shared" ref="W190" si="267">(ROUND(V190,1)-ROUND(V189,1))</f>
        <v>1.1999999999999957</v>
      </c>
      <c r="X190" s="110">
        <v>39.285710000000002</v>
      </c>
      <c r="Y190" s="111">
        <f t="shared" ref="Y190" si="268">(ROUND(X190,1)-ROUND(X178,1))</f>
        <v>-8</v>
      </c>
      <c r="Z190" s="105">
        <v>39.719375871372698</v>
      </c>
      <c r="AA190" s="105">
        <f t="shared" ref="AA190" si="269">(ROUND(Z190,1)-ROUND(Z189,1))</f>
        <v>15.600000000000001</v>
      </c>
      <c r="AB190" s="112">
        <f t="shared" ref="AB190" si="270">(ROUND(Z190,1)-ROUND(Z178,1))</f>
        <v>-8.3999999999999986</v>
      </c>
      <c r="AC190" s="15">
        <v>45.203033083572699</v>
      </c>
      <c r="AD190" s="114">
        <f t="shared" ref="AD190" si="271">(ROUND(AC190,1)-ROUND(AC189,1))</f>
        <v>0.90000000000000568</v>
      </c>
      <c r="AE190" s="110">
        <v>41.666670000000003</v>
      </c>
      <c r="AF190" s="111">
        <f t="shared" ref="AF190" si="272">(ROUND(AE190,1)-ROUND(AE189,1))</f>
        <v>0.80000000000000426</v>
      </c>
      <c r="AG190" s="105">
        <v>41.693585360663597</v>
      </c>
      <c r="AH190" s="105">
        <f t="shared" ref="AH190" si="273">(ROUND(AG190,1)-ROUND(AG189,1))</f>
        <v>1.7000000000000028</v>
      </c>
      <c r="AI190" s="112">
        <f t="shared" ref="AI190" si="274">(ROUND(AG190,1)-ROUND(AG178,1))</f>
        <v>-4.2999999999999972</v>
      </c>
      <c r="AJ190" s="117">
        <v>45.535626881930597</v>
      </c>
      <c r="AK190" s="114">
        <f t="shared" ref="AK190" si="275">(ROUND(AJ190,1)-ROUND(AJ189,1))</f>
        <v>0.5</v>
      </c>
      <c r="AL190" s="110">
        <v>48.412700000000001</v>
      </c>
      <c r="AM190" s="111">
        <f t="shared" ref="AM190" si="276">(ROUND(AL190,1)-ROUND(AL178,1))</f>
        <v>-1.2000000000000028</v>
      </c>
      <c r="AN190" s="105">
        <v>49.043592034122497</v>
      </c>
      <c r="AO190" s="105">
        <f t="shared" ref="AO190" si="277">(ROUND(AN190,1)-ROUND(AN189,1))</f>
        <v>1.7000000000000028</v>
      </c>
      <c r="AP190" s="112">
        <f t="shared" ref="AP190" si="278">(ROUND(AN190,1)-ROUND(AN178,1))</f>
        <v>-1.3999999999999986</v>
      </c>
      <c r="AQ190" s="117">
        <v>49.179998326670102</v>
      </c>
      <c r="AR190" s="114">
        <f t="shared" ref="AR190" si="279">(ROUND(AQ190,1)-ROUND(AQ189,1))</f>
        <v>-9.9999999999994316E-2</v>
      </c>
      <c r="AS190" s="110">
        <v>47.22222</v>
      </c>
      <c r="AT190" s="111">
        <f t="shared" ref="AT190" si="280">(ROUND(AS190,1)-ROUND(AS178,1))</f>
        <v>-5.5</v>
      </c>
      <c r="AU190" s="105">
        <v>47.22222</v>
      </c>
      <c r="AV190" s="105">
        <f t="shared" ref="AV190" si="281">(ROUND(AU190,1)-ROUND(AU189,1))</f>
        <v>-4.6999999999999957</v>
      </c>
      <c r="AW190" s="112">
        <f t="shared" ref="AW190" si="282">(ROUND(AU190,1)-ROUND(AU178,1))</f>
        <v>-5.5</v>
      </c>
      <c r="AX190" s="117">
        <v>47.968577697988998</v>
      </c>
      <c r="AY190" s="114">
        <f t="shared" ref="AY190" si="283">(ROUND(AX190,1)-ROUND(AX189,1))</f>
        <v>-0.39999999999999858</v>
      </c>
      <c r="AZ190" s="75"/>
      <c r="BA190" s="75"/>
      <c r="IT190" s="58" t="s">
        <v>29</v>
      </c>
    </row>
    <row r="191" spans="1:254">
      <c r="A191" s="42"/>
      <c r="B191" s="60" t="s">
        <v>8</v>
      </c>
      <c r="C191" s="110">
        <v>47.651519999999998</v>
      </c>
      <c r="D191" s="111">
        <f t="shared" si="71"/>
        <v>-0.79999999999999716</v>
      </c>
      <c r="E191" s="105">
        <v>47.803098948569001</v>
      </c>
      <c r="F191" s="105">
        <f t="shared" ref="F191:F196" si="284">(ROUND(E191,1)-ROUND(E190,1))</f>
        <v>5.0999999999999943</v>
      </c>
      <c r="G191" s="112">
        <f t="shared" si="72"/>
        <v>-1.3000000000000043</v>
      </c>
      <c r="H191" s="105">
        <v>47.195473160434901</v>
      </c>
      <c r="I191" s="113">
        <f t="shared" ref="I191:I196" si="285">(ROUND(H191,1)-ROUND(H190,1))</f>
        <v>0.30000000000000426</v>
      </c>
      <c r="J191" s="110">
        <v>53.770820000000001</v>
      </c>
      <c r="K191" s="111">
        <f t="shared" si="73"/>
        <v>3</v>
      </c>
      <c r="L191" s="105">
        <v>53.126339308125999</v>
      </c>
      <c r="M191" s="105">
        <f t="shared" ref="M191:M196" si="286">(ROUND(L191,1)-ROUND(L190,1))</f>
        <v>5.3000000000000043</v>
      </c>
      <c r="N191" s="112">
        <f t="shared" ref="N191:N196" si="287">(ROUND(L191,1)-ROUND(L179,1))</f>
        <v>1.8000000000000043</v>
      </c>
      <c r="O191" s="15">
        <v>51.172149969202501</v>
      </c>
      <c r="P191" s="114">
        <f t="shared" ref="P191:P196" si="288">(ROUND(O191,1)-ROUND(O190,1))</f>
        <v>1.3000000000000043</v>
      </c>
      <c r="Q191" s="110">
        <v>46.212119999999999</v>
      </c>
      <c r="R191" s="111">
        <f t="shared" ref="R191:R196" si="289">(ROUND(Q191,1)-ROUND(Q179,1))</f>
        <v>1</v>
      </c>
      <c r="S191" s="105">
        <v>47.703457675037903</v>
      </c>
      <c r="T191" s="105">
        <f t="shared" ref="T191:T196" si="290">(ROUND(S191,1)-ROUND(S190,1))</f>
        <v>10.5</v>
      </c>
      <c r="U191" s="112">
        <f t="shared" ref="U191:U196" si="291">(ROUND(S191,1)-ROUND(S179,1))</f>
        <v>0.70000000000000284</v>
      </c>
      <c r="V191" s="15">
        <v>45.819650659471598</v>
      </c>
      <c r="W191" s="114">
        <f t="shared" ref="W191:W196" si="292">(ROUND(V191,1)-ROUND(V190,1))</f>
        <v>1.5</v>
      </c>
      <c r="X191" s="110">
        <v>47.348480000000002</v>
      </c>
      <c r="Y191" s="111">
        <f t="shared" ref="Y191:Y196" si="293">(ROUND(X191,1)-ROUND(X179,1))</f>
        <v>-0.30000000000000426</v>
      </c>
      <c r="Z191" s="105">
        <v>48.5001787282444</v>
      </c>
      <c r="AA191" s="105">
        <f t="shared" ref="AA191:AA196" si="294">(ROUND(Z191,1)-ROUND(Z190,1))</f>
        <v>8.7999999999999972</v>
      </c>
      <c r="AB191" s="112">
        <f t="shared" ref="AB191:AB196" si="295">(ROUND(Z191,1)-ROUND(Z179,1))</f>
        <v>-0.70000000000000284</v>
      </c>
      <c r="AC191" s="15">
        <v>46.466401154777301</v>
      </c>
      <c r="AD191" s="114">
        <f t="shared" ref="AD191:AD196" si="296">(ROUND(AC191,1)-ROUND(AC190,1))</f>
        <v>1.2999999999999972</v>
      </c>
      <c r="AE191" s="110">
        <v>46.590910000000001</v>
      </c>
      <c r="AF191" s="111">
        <f t="shared" ref="AF191:AF196" si="297">(ROUND(AE191,1)-ROUND(AE190,1))</f>
        <v>4.8999999999999986</v>
      </c>
      <c r="AG191" s="105">
        <v>47.118376220520801</v>
      </c>
      <c r="AH191" s="105">
        <f t="shared" ref="AH191:AH196" si="298">(ROUND(AG191,1)-ROUND(AG190,1))</f>
        <v>5.3999999999999986</v>
      </c>
      <c r="AI191" s="112">
        <f t="shared" ref="AI191:AI196" si="299">(ROUND(AG191,1)-ROUND(AG179,1))</f>
        <v>1.6000000000000014</v>
      </c>
      <c r="AJ191" s="117">
        <v>46.306436139082102</v>
      </c>
      <c r="AK191" s="114">
        <f t="shared" ref="AK191:AK196" si="300">(ROUND(AJ191,1)-ROUND(AJ190,1))</f>
        <v>0.79999999999999716</v>
      </c>
      <c r="AL191" s="110">
        <v>48.106059999999999</v>
      </c>
      <c r="AM191" s="111">
        <f t="shared" ref="AM191:AM196" si="301">(ROUND(AL191,1)-ROUND(AL179,1))</f>
        <v>-5.1000000000000014</v>
      </c>
      <c r="AN191" s="105">
        <v>47.721413092759597</v>
      </c>
      <c r="AO191" s="105">
        <f t="shared" ref="AO191:AO196" si="302">(ROUND(AN191,1)-ROUND(AN190,1))</f>
        <v>-1.2999999999999972</v>
      </c>
      <c r="AP191" s="112">
        <f t="shared" ref="AP191:AP196" si="303">(ROUND(AN191,1)-ROUND(AN179,1))</f>
        <v>-5.5999999999999943</v>
      </c>
      <c r="AQ191" s="117">
        <v>49.118158055695801</v>
      </c>
      <c r="AR191" s="114">
        <f t="shared" ref="AR191:AR196" si="304">(ROUND(AQ191,1)-ROUND(AQ190,1))</f>
        <v>-0.10000000000000142</v>
      </c>
      <c r="AS191" s="110">
        <v>50</v>
      </c>
      <c r="AT191" s="111">
        <f t="shared" ref="AT191:AT196" si="305">(ROUND(AS191,1)-ROUND(AS179,1))</f>
        <v>-2</v>
      </c>
      <c r="AU191" s="105">
        <v>50</v>
      </c>
      <c r="AV191" s="105">
        <f t="shared" ref="AV191:AV196" si="306">(ROUND(AU191,1)-ROUND(AU190,1))</f>
        <v>2.7999999999999972</v>
      </c>
      <c r="AW191" s="112">
        <f t="shared" ref="AW191:AW196" si="307">(ROUND(AU191,1)-ROUND(AU179,1))</f>
        <v>-2</v>
      </c>
      <c r="AX191" s="117">
        <v>47.506455471698501</v>
      </c>
      <c r="AY191" s="114">
        <f t="shared" ref="AY191:AY196" si="308">(ROUND(AX191,1)-ROUND(AX190,1))</f>
        <v>-0.5</v>
      </c>
      <c r="IT191" s="58" t="s">
        <v>29</v>
      </c>
    </row>
    <row r="192" spans="1:254">
      <c r="A192" s="42"/>
      <c r="B192" s="60" t="s">
        <v>7</v>
      </c>
      <c r="C192" s="110">
        <v>46.333329999999997</v>
      </c>
      <c r="D192" s="111">
        <f t="shared" si="71"/>
        <v>-2.1000000000000014</v>
      </c>
      <c r="E192" s="105">
        <v>46.552668933050597</v>
      </c>
      <c r="F192" s="105">
        <f t="shared" si="284"/>
        <v>-1.1999999999999957</v>
      </c>
      <c r="G192" s="112">
        <f t="shared" si="72"/>
        <v>-1.6999999999999957</v>
      </c>
      <c r="H192" s="105">
        <v>47.6827507125086</v>
      </c>
      <c r="I192" s="113">
        <f t="shared" si="285"/>
        <v>0.5</v>
      </c>
      <c r="J192" s="110">
        <v>52.910150000000002</v>
      </c>
      <c r="K192" s="111">
        <f t="shared" si="73"/>
        <v>2.8999999999999986</v>
      </c>
      <c r="L192" s="105">
        <v>52.0120400497022</v>
      </c>
      <c r="M192" s="105">
        <f t="shared" si="286"/>
        <v>-1.1000000000000014</v>
      </c>
      <c r="N192" s="112">
        <f t="shared" si="287"/>
        <v>3</v>
      </c>
      <c r="O192" s="15">
        <v>52.549345595743503</v>
      </c>
      <c r="P192" s="114">
        <f t="shared" si="288"/>
        <v>1.2999999999999972</v>
      </c>
      <c r="Q192" s="110">
        <v>45.416670000000003</v>
      </c>
      <c r="R192" s="111">
        <f t="shared" si="289"/>
        <v>-0.10000000000000142</v>
      </c>
      <c r="S192" s="105">
        <v>46.741068051961001</v>
      </c>
      <c r="T192" s="105">
        <f t="shared" si="290"/>
        <v>-1</v>
      </c>
      <c r="U192" s="112">
        <f t="shared" si="291"/>
        <v>0.5</v>
      </c>
      <c r="V192" s="15">
        <v>47.318499858839701</v>
      </c>
      <c r="W192" s="114">
        <f t="shared" si="292"/>
        <v>1.5</v>
      </c>
      <c r="X192" s="110">
        <v>45</v>
      </c>
      <c r="Y192" s="111">
        <f t="shared" si="293"/>
        <v>-2.5</v>
      </c>
      <c r="Z192" s="105">
        <v>45.715463916629901</v>
      </c>
      <c r="AA192" s="105">
        <f t="shared" si="294"/>
        <v>-2.7999999999999972</v>
      </c>
      <c r="AB192" s="112">
        <f t="shared" si="295"/>
        <v>-2.1999999999999957</v>
      </c>
      <c r="AC192" s="15">
        <v>47.789594687236203</v>
      </c>
      <c r="AD192" s="114">
        <f t="shared" si="296"/>
        <v>1.2999999999999972</v>
      </c>
      <c r="AE192" s="110">
        <v>46.25</v>
      </c>
      <c r="AF192" s="111">
        <f t="shared" si="297"/>
        <v>-0.30000000000000426</v>
      </c>
      <c r="AG192" s="105">
        <v>46.7645168871937</v>
      </c>
      <c r="AH192" s="105">
        <f t="shared" si="298"/>
        <v>-0.30000000000000426</v>
      </c>
      <c r="AI192" s="112">
        <f t="shared" si="299"/>
        <v>0.29999999999999716</v>
      </c>
      <c r="AJ192" s="117">
        <v>47.2158850292289</v>
      </c>
      <c r="AK192" s="114">
        <f t="shared" si="300"/>
        <v>0.90000000000000568</v>
      </c>
      <c r="AL192" s="110">
        <v>48.333329999999997</v>
      </c>
      <c r="AM192" s="111">
        <f t="shared" si="301"/>
        <v>-0.90000000000000568</v>
      </c>
      <c r="AN192" s="105">
        <v>47.842781010897603</v>
      </c>
      <c r="AO192" s="105">
        <f t="shared" si="302"/>
        <v>9.9999999999994316E-2</v>
      </c>
      <c r="AP192" s="112">
        <f t="shared" si="303"/>
        <v>-0.70000000000000284</v>
      </c>
      <c r="AQ192" s="117">
        <v>49.111707231125202</v>
      </c>
      <c r="AR192" s="114">
        <f t="shared" si="304"/>
        <v>0</v>
      </c>
      <c r="AS192" s="110">
        <v>46.666670000000003</v>
      </c>
      <c r="AT192" s="111">
        <f t="shared" si="305"/>
        <v>-6.5999999999999943</v>
      </c>
      <c r="AU192" s="105">
        <v>46.666670000000003</v>
      </c>
      <c r="AV192" s="105">
        <f t="shared" si="306"/>
        <v>-3.2999999999999972</v>
      </c>
      <c r="AW192" s="112">
        <f t="shared" si="307"/>
        <v>-6.5999999999999943</v>
      </c>
      <c r="AX192" s="117">
        <v>46.997918242369799</v>
      </c>
      <c r="AY192" s="114">
        <f t="shared" si="308"/>
        <v>-0.5</v>
      </c>
      <c r="IT192" s="58" t="s">
        <v>29</v>
      </c>
    </row>
    <row r="193" spans="1:254">
      <c r="A193" s="42"/>
      <c r="B193" s="60" t="s">
        <v>9</v>
      </c>
      <c r="C193" s="110">
        <v>48.103450000000002</v>
      </c>
      <c r="D193" s="111">
        <f t="shared" si="71"/>
        <v>-1.3999999999999986</v>
      </c>
      <c r="E193" s="105">
        <v>47.598255631964904</v>
      </c>
      <c r="F193" s="105">
        <f t="shared" si="284"/>
        <v>1</v>
      </c>
      <c r="G193" s="112">
        <f t="shared" si="72"/>
        <v>-1.2999999999999972</v>
      </c>
      <c r="H193" s="105">
        <v>48.2357243915027</v>
      </c>
      <c r="I193" s="113">
        <f t="shared" si="285"/>
        <v>0.5</v>
      </c>
      <c r="J193" s="110">
        <v>53.618049999999997</v>
      </c>
      <c r="K193" s="111">
        <f t="shared" si="73"/>
        <v>3.6000000000000014</v>
      </c>
      <c r="L193" s="105">
        <v>52.859923730461702</v>
      </c>
      <c r="M193" s="105">
        <f t="shared" si="286"/>
        <v>0.89999999999999858</v>
      </c>
      <c r="N193" s="112">
        <f t="shared" si="287"/>
        <v>3.7999999999999972</v>
      </c>
      <c r="O193" s="15">
        <v>53.6023023196407</v>
      </c>
      <c r="P193" s="114">
        <f t="shared" si="288"/>
        <v>1.1000000000000014</v>
      </c>
      <c r="Q193" s="110">
        <v>47.844830000000002</v>
      </c>
      <c r="R193" s="111">
        <f t="shared" si="289"/>
        <v>1</v>
      </c>
      <c r="S193" s="105">
        <v>47.462850214843201</v>
      </c>
      <c r="T193" s="105">
        <f t="shared" si="290"/>
        <v>0.79999999999999716</v>
      </c>
      <c r="U193" s="112">
        <f t="shared" si="291"/>
        <v>1</v>
      </c>
      <c r="V193" s="15">
        <v>48.515945313964899</v>
      </c>
      <c r="W193" s="114">
        <f t="shared" si="292"/>
        <v>1.2000000000000028</v>
      </c>
      <c r="X193" s="110">
        <v>48.275860000000002</v>
      </c>
      <c r="Y193" s="111">
        <f t="shared" si="293"/>
        <v>0.79999999999999716</v>
      </c>
      <c r="Z193" s="105">
        <v>47.941034092553998</v>
      </c>
      <c r="AA193" s="105">
        <f t="shared" si="294"/>
        <v>2.1999999999999957</v>
      </c>
      <c r="AB193" s="112">
        <f t="shared" si="295"/>
        <v>0.69999999999999574</v>
      </c>
      <c r="AC193" s="15">
        <v>48.875874656726502</v>
      </c>
      <c r="AD193" s="114">
        <f t="shared" si="296"/>
        <v>1.1000000000000014</v>
      </c>
      <c r="AE193" s="110">
        <v>49.137929999999997</v>
      </c>
      <c r="AF193" s="111">
        <f t="shared" si="297"/>
        <v>2.8000000000000043</v>
      </c>
      <c r="AG193" s="105">
        <v>47.533446583592003</v>
      </c>
      <c r="AH193" s="105">
        <f t="shared" si="298"/>
        <v>0.70000000000000284</v>
      </c>
      <c r="AI193" s="112">
        <f t="shared" si="299"/>
        <v>0.70000000000000284</v>
      </c>
      <c r="AJ193" s="117">
        <v>48.046132313164399</v>
      </c>
      <c r="AK193" s="114">
        <f t="shared" si="300"/>
        <v>0.79999999999999716</v>
      </c>
      <c r="AL193" s="110">
        <v>50.862070000000003</v>
      </c>
      <c r="AM193" s="111">
        <f t="shared" si="301"/>
        <v>-0.20000000000000284</v>
      </c>
      <c r="AN193" s="105">
        <v>50.322505399002502</v>
      </c>
      <c r="AO193" s="105">
        <f t="shared" si="302"/>
        <v>2.5</v>
      </c>
      <c r="AP193" s="112">
        <f t="shared" si="303"/>
        <v>0</v>
      </c>
      <c r="AQ193" s="117">
        <v>49.139561788088997</v>
      </c>
      <c r="AR193" s="114">
        <f t="shared" si="304"/>
        <v>0</v>
      </c>
      <c r="AS193" s="110">
        <v>44.396549999999998</v>
      </c>
      <c r="AT193" s="111">
        <f t="shared" si="305"/>
        <v>-9.2000000000000028</v>
      </c>
      <c r="AU193" s="105">
        <v>44.396549999999998</v>
      </c>
      <c r="AV193" s="105">
        <f t="shared" si="306"/>
        <v>-2.3000000000000043</v>
      </c>
      <c r="AW193" s="112">
        <f t="shared" si="307"/>
        <v>-9.2000000000000028</v>
      </c>
      <c r="AX193" s="117">
        <v>46.507225477936998</v>
      </c>
      <c r="AY193" s="114">
        <f t="shared" si="308"/>
        <v>-0.5</v>
      </c>
    </row>
    <row r="194" spans="1:254">
      <c r="A194" s="42"/>
      <c r="B194" s="60" t="s">
        <v>10</v>
      </c>
      <c r="C194" s="110">
        <v>50.737699999999997</v>
      </c>
      <c r="D194" s="111">
        <f t="shared" si="71"/>
        <v>4.1000000000000014</v>
      </c>
      <c r="E194" s="105">
        <v>50.3648476461006</v>
      </c>
      <c r="F194" s="105">
        <f t="shared" si="284"/>
        <v>2.7999999999999972</v>
      </c>
      <c r="G194" s="112">
        <f t="shared" si="72"/>
        <v>4.2999999999999972</v>
      </c>
      <c r="H194" s="105">
        <v>48.771170019830102</v>
      </c>
      <c r="I194" s="113">
        <f t="shared" si="285"/>
        <v>0.59999999999999432</v>
      </c>
      <c r="J194" s="110">
        <v>55.238570000000003</v>
      </c>
      <c r="K194" s="111">
        <f t="shared" si="73"/>
        <v>9.7000000000000028</v>
      </c>
      <c r="L194" s="105">
        <v>55.347294637967799</v>
      </c>
      <c r="M194" s="105">
        <f t="shared" si="286"/>
        <v>2.3999999999999986</v>
      </c>
      <c r="N194" s="112">
        <f t="shared" si="287"/>
        <v>10</v>
      </c>
      <c r="O194" s="15">
        <v>54.179504184897397</v>
      </c>
      <c r="P194" s="114">
        <f t="shared" si="288"/>
        <v>0.60000000000000142</v>
      </c>
      <c r="Q194" s="110">
        <v>52.459020000000002</v>
      </c>
      <c r="R194" s="111">
        <f t="shared" si="289"/>
        <v>9.2000000000000028</v>
      </c>
      <c r="S194" s="105">
        <v>51.407932530658996</v>
      </c>
      <c r="T194" s="105">
        <f t="shared" si="290"/>
        <v>3.8999999999999986</v>
      </c>
      <c r="U194" s="112">
        <f t="shared" si="291"/>
        <v>9.2999999999999972</v>
      </c>
      <c r="V194" s="15">
        <v>49.290879736865698</v>
      </c>
      <c r="W194" s="114">
        <f t="shared" si="292"/>
        <v>0.79999999999999716</v>
      </c>
      <c r="X194" s="110">
        <v>53.278689999999997</v>
      </c>
      <c r="Y194" s="111">
        <f t="shared" si="293"/>
        <v>7.8999999999999986</v>
      </c>
      <c r="Z194" s="105">
        <v>52.373761478230399</v>
      </c>
      <c r="AA194" s="105">
        <f t="shared" si="294"/>
        <v>4.5</v>
      </c>
      <c r="AB194" s="112">
        <f t="shared" si="295"/>
        <v>7.8999999999999986</v>
      </c>
      <c r="AC194" s="15">
        <v>49.714223350931</v>
      </c>
      <c r="AD194" s="114">
        <f t="shared" si="296"/>
        <v>0.80000000000000426</v>
      </c>
      <c r="AE194" s="110">
        <v>50.409840000000003</v>
      </c>
      <c r="AF194" s="111">
        <f t="shared" si="297"/>
        <v>1.2999999999999972</v>
      </c>
      <c r="AG194" s="105">
        <v>49.988089802820902</v>
      </c>
      <c r="AH194" s="105">
        <f t="shared" si="298"/>
        <v>2.5</v>
      </c>
      <c r="AI194" s="112">
        <f t="shared" si="299"/>
        <v>7.1000000000000014</v>
      </c>
      <c r="AJ194" s="117">
        <v>48.7394956176202</v>
      </c>
      <c r="AK194" s="114">
        <f t="shared" si="300"/>
        <v>0.70000000000000284</v>
      </c>
      <c r="AL194" s="110">
        <v>51.639339999999997</v>
      </c>
      <c r="AM194" s="111">
        <f t="shared" si="301"/>
        <v>-3</v>
      </c>
      <c r="AN194" s="105">
        <v>51.062625219988497</v>
      </c>
      <c r="AO194" s="105">
        <f t="shared" si="302"/>
        <v>0.80000000000000426</v>
      </c>
      <c r="AP194" s="112">
        <f t="shared" si="303"/>
        <v>-2.6000000000000014</v>
      </c>
      <c r="AQ194" s="117">
        <v>49.165928921399598</v>
      </c>
      <c r="AR194" s="114">
        <f t="shared" si="304"/>
        <v>0.10000000000000142</v>
      </c>
      <c r="AS194" s="110">
        <v>45.90164</v>
      </c>
      <c r="AT194" s="111">
        <f t="shared" si="305"/>
        <v>-0.60000000000000142</v>
      </c>
      <c r="AU194" s="105">
        <v>45.90164</v>
      </c>
      <c r="AV194" s="105">
        <f t="shared" si="306"/>
        <v>1.5</v>
      </c>
      <c r="AW194" s="112">
        <f t="shared" si="307"/>
        <v>-0.60000000000000142</v>
      </c>
      <c r="AX194" s="117">
        <v>46.152133456151702</v>
      </c>
      <c r="AY194" s="114">
        <f t="shared" si="308"/>
        <v>-0.29999999999999716</v>
      </c>
      <c r="IT194" s="58" t="s">
        <v>29</v>
      </c>
    </row>
    <row r="195" spans="1:254">
      <c r="A195" s="42"/>
      <c r="B195" s="60" t="s">
        <v>11</v>
      </c>
      <c r="C195" s="110">
        <v>49.807690000000001</v>
      </c>
      <c r="D195" s="111">
        <f t="shared" si="71"/>
        <v>2.6999999999999957</v>
      </c>
      <c r="E195" s="105">
        <v>49.435510289895099</v>
      </c>
      <c r="F195" s="105">
        <f t="shared" si="284"/>
        <v>-1</v>
      </c>
      <c r="G195" s="112">
        <f t="shared" si="72"/>
        <v>2.6999999999999957</v>
      </c>
      <c r="H195" s="105">
        <v>49.188696197091502</v>
      </c>
      <c r="I195" s="113">
        <f t="shared" si="285"/>
        <v>0.40000000000000568</v>
      </c>
      <c r="J195" s="110">
        <v>55.413789999999999</v>
      </c>
      <c r="K195" s="111">
        <f t="shared" si="73"/>
        <v>7.5</v>
      </c>
      <c r="L195" s="105">
        <v>54.926458607273801</v>
      </c>
      <c r="M195" s="105">
        <f t="shared" si="286"/>
        <v>-0.39999999999999858</v>
      </c>
      <c r="N195" s="112">
        <f t="shared" si="287"/>
        <v>7.5</v>
      </c>
      <c r="O195" s="15">
        <v>54.288244072754999</v>
      </c>
      <c r="P195" s="114">
        <f t="shared" si="288"/>
        <v>9.9999999999994316E-2</v>
      </c>
      <c r="Q195" s="110">
        <v>50.961539999999999</v>
      </c>
      <c r="R195" s="111">
        <f t="shared" si="289"/>
        <v>5.3999999999999986</v>
      </c>
      <c r="S195" s="105">
        <v>49.175014059726898</v>
      </c>
      <c r="T195" s="105">
        <f t="shared" si="290"/>
        <v>-2.1999999999999957</v>
      </c>
      <c r="U195" s="112">
        <f t="shared" si="291"/>
        <v>5.1000000000000014</v>
      </c>
      <c r="V195" s="15">
        <v>49.648260306529103</v>
      </c>
      <c r="W195" s="114">
        <f t="shared" si="292"/>
        <v>0.30000000000000426</v>
      </c>
      <c r="X195" s="110">
        <v>51.923079999999999</v>
      </c>
      <c r="Y195" s="111">
        <f t="shared" si="293"/>
        <v>6.2999999999999972</v>
      </c>
      <c r="Z195" s="105">
        <v>50.1887898181159</v>
      </c>
      <c r="AA195" s="105">
        <f t="shared" si="294"/>
        <v>-2.1999999999999957</v>
      </c>
      <c r="AB195" s="112">
        <f t="shared" si="295"/>
        <v>6</v>
      </c>
      <c r="AC195" s="15">
        <v>50.275020543051703</v>
      </c>
      <c r="AD195" s="114">
        <f t="shared" si="296"/>
        <v>0.59999999999999432</v>
      </c>
      <c r="AE195" s="110">
        <v>48.557690000000001</v>
      </c>
      <c r="AF195" s="111">
        <f t="shared" si="297"/>
        <v>-1.7999999999999972</v>
      </c>
      <c r="AG195" s="105">
        <v>49.011694499308597</v>
      </c>
      <c r="AH195" s="105">
        <f t="shared" si="298"/>
        <v>-1</v>
      </c>
      <c r="AI195" s="112">
        <f t="shared" si="299"/>
        <v>3.8999999999999986</v>
      </c>
      <c r="AJ195" s="117">
        <v>49.301079620202202</v>
      </c>
      <c r="AK195" s="114">
        <f t="shared" si="300"/>
        <v>0.59999999999999432</v>
      </c>
      <c r="AL195" s="110">
        <v>52.403849999999998</v>
      </c>
      <c r="AM195" s="111">
        <f t="shared" si="301"/>
        <v>-1.2000000000000028</v>
      </c>
      <c r="AN195" s="105">
        <v>51.6967955135758</v>
      </c>
      <c r="AO195" s="105">
        <f t="shared" si="302"/>
        <v>0.60000000000000142</v>
      </c>
      <c r="AP195" s="112">
        <f t="shared" si="303"/>
        <v>-1.1999999999999957</v>
      </c>
      <c r="AQ195" s="117">
        <v>49.167100700959899</v>
      </c>
      <c r="AR195" s="114">
        <f t="shared" si="304"/>
        <v>0</v>
      </c>
      <c r="AS195" s="110">
        <v>45.192309999999999</v>
      </c>
      <c r="AT195" s="111">
        <f t="shared" si="305"/>
        <v>-0.79999999999999716</v>
      </c>
      <c r="AU195" s="105">
        <v>45.192309999999999</v>
      </c>
      <c r="AV195" s="105">
        <f t="shared" si="306"/>
        <v>-0.69999999999999574</v>
      </c>
      <c r="AW195" s="112">
        <f t="shared" si="307"/>
        <v>-0.79999999999999716</v>
      </c>
      <c r="AX195" s="117">
        <v>46.036076155018698</v>
      </c>
      <c r="AY195" s="114">
        <f t="shared" si="308"/>
        <v>-0.20000000000000284</v>
      </c>
      <c r="IT195" s="58" t="s">
        <v>29</v>
      </c>
    </row>
    <row r="196" spans="1:254">
      <c r="A196" s="42"/>
      <c r="B196" s="60" t="s">
        <v>12</v>
      </c>
      <c r="C196" s="110">
        <v>47.452829999999999</v>
      </c>
      <c r="D196" s="111">
        <f t="shared" si="71"/>
        <v>2.5</v>
      </c>
      <c r="E196" s="105">
        <v>48.487997657249501</v>
      </c>
      <c r="F196" s="105">
        <f t="shared" si="284"/>
        <v>-0.89999999999999858</v>
      </c>
      <c r="G196" s="112">
        <f t="shared" si="72"/>
        <v>1.8999999999999986</v>
      </c>
      <c r="H196" s="105">
        <v>49.4665022554491</v>
      </c>
      <c r="I196" s="113">
        <f t="shared" si="285"/>
        <v>0.29999999999999716</v>
      </c>
      <c r="J196" s="110">
        <v>51.874110000000002</v>
      </c>
      <c r="K196" s="111">
        <f t="shared" si="73"/>
        <v>8.1999999999999957</v>
      </c>
      <c r="L196" s="105">
        <v>54.318735889772398</v>
      </c>
      <c r="M196" s="105">
        <f t="shared" si="286"/>
        <v>-0.60000000000000142</v>
      </c>
      <c r="N196" s="112">
        <f t="shared" si="287"/>
        <v>8.1999999999999957</v>
      </c>
      <c r="O196" s="15">
        <v>53.956870647631497</v>
      </c>
      <c r="P196" s="114">
        <f t="shared" si="288"/>
        <v>-0.29999999999999716</v>
      </c>
      <c r="Q196" s="110">
        <v>49.528300000000002</v>
      </c>
      <c r="R196" s="111">
        <f t="shared" si="289"/>
        <v>5.2000000000000028</v>
      </c>
      <c r="S196" s="105">
        <v>49.710636400537702</v>
      </c>
      <c r="T196" s="105">
        <f t="shared" si="290"/>
        <v>0.5</v>
      </c>
      <c r="U196" s="112">
        <f t="shared" si="291"/>
        <v>4.1000000000000014</v>
      </c>
      <c r="V196" s="15">
        <v>49.834356875366602</v>
      </c>
      <c r="W196" s="114">
        <f t="shared" si="292"/>
        <v>0.19999999999999574</v>
      </c>
      <c r="X196" s="110">
        <v>49.056600000000003</v>
      </c>
      <c r="Y196" s="111">
        <f t="shared" si="293"/>
        <v>5.7000000000000028</v>
      </c>
      <c r="Z196" s="105">
        <v>50.101327195402199</v>
      </c>
      <c r="AA196" s="105">
        <f t="shared" si="294"/>
        <v>-0.10000000000000142</v>
      </c>
      <c r="AB196" s="112">
        <f t="shared" si="295"/>
        <v>5.1000000000000014</v>
      </c>
      <c r="AC196" s="15">
        <v>50.694801599418</v>
      </c>
      <c r="AD196" s="114">
        <f t="shared" si="296"/>
        <v>0.40000000000000568</v>
      </c>
      <c r="AE196" s="110">
        <v>47.169809999999998</v>
      </c>
      <c r="AF196" s="111">
        <f t="shared" si="297"/>
        <v>-1.3999999999999986</v>
      </c>
      <c r="AG196" s="105">
        <v>49.874563045056298</v>
      </c>
      <c r="AH196" s="105">
        <f t="shared" si="298"/>
        <v>0.89999999999999858</v>
      </c>
      <c r="AI196" s="112">
        <f t="shared" si="299"/>
        <v>5.6999999999999957</v>
      </c>
      <c r="AJ196" s="117">
        <v>49.856791541791303</v>
      </c>
      <c r="AK196" s="114">
        <f t="shared" si="300"/>
        <v>0.60000000000000142</v>
      </c>
      <c r="AL196" s="110">
        <v>49.056600000000003</v>
      </c>
      <c r="AM196" s="111">
        <f t="shared" si="301"/>
        <v>-0.89999999999999858</v>
      </c>
      <c r="AN196" s="105">
        <v>49.085354561829703</v>
      </c>
      <c r="AO196" s="105">
        <f t="shared" si="302"/>
        <v>-2.6000000000000014</v>
      </c>
      <c r="AP196" s="112">
        <f t="shared" si="303"/>
        <v>-1.1999999999999957</v>
      </c>
      <c r="AQ196" s="117">
        <v>49.140017173345797</v>
      </c>
      <c r="AR196" s="114">
        <f t="shared" si="304"/>
        <v>-0.10000000000000142</v>
      </c>
      <c r="AS196" s="110">
        <v>42.452829999999999</v>
      </c>
      <c r="AT196" s="111">
        <f t="shared" si="305"/>
        <v>-3.7999999999999972</v>
      </c>
      <c r="AU196" s="105">
        <v>42.452829999999999</v>
      </c>
      <c r="AV196" s="105">
        <f t="shared" si="306"/>
        <v>-2.7000000000000028</v>
      </c>
      <c r="AW196" s="112">
        <f t="shared" si="307"/>
        <v>-3.6000000000000014</v>
      </c>
      <c r="AX196" s="117">
        <v>46.208904645004701</v>
      </c>
      <c r="AY196" s="114">
        <f t="shared" si="308"/>
        <v>0.20000000000000284</v>
      </c>
      <c r="IT196" s="58" t="s">
        <v>29</v>
      </c>
    </row>
    <row r="197" spans="1:254">
      <c r="A197" s="42">
        <v>2021</v>
      </c>
      <c r="B197" s="60" t="s">
        <v>4</v>
      </c>
      <c r="C197" s="110">
        <v>48.671880000000002</v>
      </c>
      <c r="D197" s="111">
        <f t="shared" si="71"/>
        <v>0.60000000000000142</v>
      </c>
      <c r="E197" s="105">
        <v>50.5692595977129</v>
      </c>
      <c r="F197" s="105">
        <f t="shared" ref="F197" si="309">(ROUND(E197,1)-ROUND(E196,1))</f>
        <v>2.1000000000000014</v>
      </c>
      <c r="G197" s="112">
        <f t="shared" si="72"/>
        <v>1</v>
      </c>
      <c r="H197" s="105">
        <v>49.6769471535994</v>
      </c>
      <c r="I197" s="113">
        <f t="shared" ref="I197" si="310">(ROUND(H197,1)-ROUND(H196,1))</f>
        <v>0.20000000000000284</v>
      </c>
      <c r="J197" s="110">
        <v>51.480870000000003</v>
      </c>
      <c r="K197" s="111">
        <f t="shared" si="73"/>
        <v>3.3999999999999986</v>
      </c>
      <c r="L197" s="105">
        <v>53.068690345073101</v>
      </c>
      <c r="M197" s="105">
        <f t="shared" ref="M197" si="311">(ROUND(L197,1)-ROUND(L196,1))</f>
        <v>-1.1999999999999957</v>
      </c>
      <c r="N197" s="112">
        <f t="shared" ref="N197" si="312">(ROUND(L197,1)-ROUND(L185,1))</f>
        <v>3.6000000000000014</v>
      </c>
      <c r="O197" s="15">
        <v>53.4603499299986</v>
      </c>
      <c r="P197" s="114">
        <f t="shared" ref="P197" si="313">(ROUND(O197,1)-ROUND(O196,1))</f>
        <v>-0.5</v>
      </c>
      <c r="Q197" s="110">
        <v>46.875</v>
      </c>
      <c r="R197" s="111">
        <f t="shared" ref="R197" si="314">(ROUND(Q197,1)-ROUND(Q185,1))</f>
        <v>0.69999999999999574</v>
      </c>
      <c r="S197" s="105">
        <v>50.048416574890503</v>
      </c>
      <c r="T197" s="105">
        <f t="shared" ref="T197" si="315">(ROUND(S197,1)-ROUND(S196,1))</f>
        <v>0.29999999999999716</v>
      </c>
      <c r="U197" s="112">
        <f t="shared" ref="U197" si="316">(ROUND(S197,1)-ROUND(S185,1))</f>
        <v>1.6000000000000014</v>
      </c>
      <c r="V197" s="15">
        <v>50.156107665169202</v>
      </c>
      <c r="W197" s="114">
        <f t="shared" ref="W197" si="317">(ROUND(V197,1)-ROUND(V196,1))</f>
        <v>0.40000000000000568</v>
      </c>
      <c r="X197" s="110">
        <v>48.4375</v>
      </c>
      <c r="Y197" s="111">
        <f t="shared" ref="Y197" si="318">(ROUND(X197,1)-ROUND(X185,1))</f>
        <v>2.1999999999999957</v>
      </c>
      <c r="Z197" s="105">
        <v>50.815884686222802</v>
      </c>
      <c r="AA197" s="105">
        <f t="shared" ref="AA197" si="319">(ROUND(Z197,1)-ROUND(Z196,1))</f>
        <v>0.69999999999999574</v>
      </c>
      <c r="AB197" s="112">
        <f t="shared" ref="AB197" si="320">(ROUND(Z197,1)-ROUND(Z185,1))</f>
        <v>3.6999999999999957</v>
      </c>
      <c r="AC197" s="15">
        <v>51.135300862725401</v>
      </c>
      <c r="AD197" s="114">
        <f t="shared" ref="AD197" si="321">(ROUND(AC197,1)-ROUND(AC196,1))</f>
        <v>0.39999999999999858</v>
      </c>
      <c r="AE197" s="110">
        <v>49.21875</v>
      </c>
      <c r="AF197" s="111">
        <f t="shared" ref="AF197" si="322">(ROUND(AE197,1)-ROUND(AE196,1))</f>
        <v>2</v>
      </c>
      <c r="AG197" s="105">
        <v>49.704897822281801</v>
      </c>
      <c r="AH197" s="105">
        <f t="shared" ref="AH197" si="323">(ROUND(AG197,1)-ROUND(AG196,1))</f>
        <v>-0.19999999999999574</v>
      </c>
      <c r="AI197" s="112">
        <f t="shared" ref="AI197" si="324">(ROUND(AG197,1)-ROUND(AG185,1))</f>
        <v>3.6000000000000014</v>
      </c>
      <c r="AJ197" s="117">
        <v>50.459027929602897</v>
      </c>
      <c r="AK197" s="114">
        <f t="shared" ref="AK197" si="325">(ROUND(AJ197,1)-ROUND(AJ196,1))</f>
        <v>0.60000000000000142</v>
      </c>
      <c r="AL197" s="110">
        <v>48.4375</v>
      </c>
      <c r="AM197" s="111">
        <f t="shared" ref="AM197" si="326">(ROUND(AL197,1)-ROUND(AL185,1))</f>
        <v>-4.8999999999999986</v>
      </c>
      <c r="AN197" s="105">
        <v>48.602419801543398</v>
      </c>
      <c r="AO197" s="105">
        <f t="shared" ref="AO197" si="327">(ROUND(AN197,1)-ROUND(AN196,1))</f>
        <v>-0.5</v>
      </c>
      <c r="AP197" s="112">
        <f t="shared" ref="AP197" si="328">(ROUND(AN197,1)-ROUND(AN185,1))</f>
        <v>-4.6000000000000014</v>
      </c>
      <c r="AQ197" s="117">
        <v>49.079031289527897</v>
      </c>
      <c r="AR197" s="114">
        <f t="shared" ref="AR197" si="329">(ROUND(AQ197,1)-ROUND(AQ196,1))</f>
        <v>0</v>
      </c>
      <c r="AS197" s="110">
        <v>50.390630000000002</v>
      </c>
      <c r="AT197" s="111">
        <f t="shared" ref="AT197" si="330">(ROUND(AS197,1)-ROUND(AS185,1))</f>
        <v>1.1999999999999957</v>
      </c>
      <c r="AU197" s="105">
        <v>50.390630000000002</v>
      </c>
      <c r="AV197" s="105">
        <f t="shared" ref="AV197" si="331">(ROUND(AU197,1)-ROUND(AU196,1))</f>
        <v>7.8999999999999986</v>
      </c>
      <c r="AW197" s="112">
        <f t="shared" ref="AW197" si="332">(ROUND(AU197,1)-ROUND(AU185,1))</f>
        <v>1.1999999999999957</v>
      </c>
      <c r="AX197" s="117">
        <v>46.647853620875701</v>
      </c>
      <c r="AY197" s="114">
        <f t="shared" ref="AY197" si="333">(ROUND(AX197,1)-ROUND(AX196,1))</f>
        <v>0.39999999999999858</v>
      </c>
      <c r="IT197" s="58" t="s">
        <v>29</v>
      </c>
    </row>
    <row r="198" spans="1:254">
      <c r="A198" s="42"/>
      <c r="B198" s="60" t="s">
        <v>5</v>
      </c>
      <c r="C198" s="110">
        <v>50</v>
      </c>
      <c r="D198" s="111">
        <f t="shared" si="71"/>
        <v>1.2999999999999972</v>
      </c>
      <c r="E198" s="105">
        <v>49.2248970790558</v>
      </c>
      <c r="F198" s="105">
        <f t="shared" ref="F198" si="334">(ROUND(E198,1)-ROUND(E197,1))</f>
        <v>-1.3999999999999986</v>
      </c>
      <c r="G198" s="112">
        <f t="shared" si="72"/>
        <v>1.8000000000000043</v>
      </c>
      <c r="H198" s="105">
        <v>49.915894054416199</v>
      </c>
      <c r="I198" s="113">
        <f t="shared" ref="I198" si="335">(ROUND(H198,1)-ROUND(H197,1))</f>
        <v>0.19999999999999574</v>
      </c>
      <c r="J198" s="110">
        <v>51.207520000000002</v>
      </c>
      <c r="K198" s="111">
        <f t="shared" si="73"/>
        <v>1.6000000000000014</v>
      </c>
      <c r="L198" s="105">
        <v>51.282750576972802</v>
      </c>
      <c r="M198" s="105">
        <f t="shared" ref="M198" si="336">(ROUND(L198,1)-ROUND(L197,1))</f>
        <v>-1.8000000000000043</v>
      </c>
      <c r="N198" s="112">
        <f t="shared" ref="N198" si="337">(ROUND(L198,1)-ROUND(L186,1))</f>
        <v>2</v>
      </c>
      <c r="O198" s="15">
        <v>53.111864589459898</v>
      </c>
      <c r="P198" s="114">
        <f t="shared" ref="P198" si="338">(ROUND(O198,1)-ROUND(O197,1))</f>
        <v>-0.39999999999999858</v>
      </c>
      <c r="Q198" s="110">
        <v>50.862070000000003</v>
      </c>
      <c r="R198" s="111">
        <f t="shared" ref="R198" si="339">(ROUND(Q198,1)-ROUND(Q186,1))</f>
        <v>5.1999999999999957</v>
      </c>
      <c r="S198" s="105">
        <v>50.2631091351397</v>
      </c>
      <c r="T198" s="105">
        <f t="shared" ref="T198" si="340">(ROUND(S198,1)-ROUND(S197,1))</f>
        <v>0.29999999999999716</v>
      </c>
      <c r="U198" s="112">
        <f t="shared" ref="U198" si="341">(ROUND(S198,1)-ROUND(S186,1))</f>
        <v>6.1999999999999957</v>
      </c>
      <c r="V198" s="15">
        <v>50.746029696278399</v>
      </c>
      <c r="W198" s="114">
        <f t="shared" ref="W198" si="342">(ROUND(V198,1)-ROUND(V197,1))</f>
        <v>0.5</v>
      </c>
      <c r="X198" s="110">
        <v>51.293100000000003</v>
      </c>
      <c r="Y198" s="111">
        <f t="shared" ref="Y198" si="343">(ROUND(X198,1)-ROUND(X186,1))</f>
        <v>2.1999999999999957</v>
      </c>
      <c r="Z198" s="105">
        <v>51.065125093775897</v>
      </c>
      <c r="AA198" s="105">
        <f t="shared" ref="AA198" si="344">(ROUND(Z198,1)-ROUND(Z197,1))</f>
        <v>0.30000000000000426</v>
      </c>
      <c r="AB198" s="112">
        <f t="shared" ref="AB198" si="345">(ROUND(Z198,1)-ROUND(Z186,1))</f>
        <v>2.8000000000000043</v>
      </c>
      <c r="AC198" s="15">
        <v>51.628321531286304</v>
      </c>
      <c r="AD198" s="114">
        <f t="shared" ref="AD198" si="346">(ROUND(AC198,1)-ROUND(AC197,1))</f>
        <v>0.5</v>
      </c>
      <c r="AE198" s="110">
        <v>51.293100000000003</v>
      </c>
      <c r="AF198" s="111">
        <f t="shared" ref="AF198" si="347">(ROUND(AE198,1)-ROUND(AE197,1))</f>
        <v>2.0999999999999943</v>
      </c>
      <c r="AG198" s="105">
        <v>50.792852854091599</v>
      </c>
      <c r="AH198" s="105">
        <f t="shared" ref="AH198" si="348">(ROUND(AG198,1)-ROUND(AG197,1))</f>
        <v>1.0999999999999943</v>
      </c>
      <c r="AI198" s="112">
        <f t="shared" ref="AI198" si="349">(ROUND(AG198,1)-ROUND(AG186,1))</f>
        <v>5.5</v>
      </c>
      <c r="AJ198" s="117">
        <v>51.0464639070522</v>
      </c>
      <c r="AK198" s="114">
        <f t="shared" ref="AK198" si="350">(ROUND(AJ198,1)-ROUND(AJ197,1))</f>
        <v>0.5</v>
      </c>
      <c r="AL198" s="110">
        <v>48.275860000000002</v>
      </c>
      <c r="AM198" s="111">
        <f t="shared" ref="AM198" si="351">(ROUND(AL198,1)-ROUND(AL186,1))</f>
        <v>-1.7000000000000028</v>
      </c>
      <c r="AN198" s="105">
        <v>48.362203975196202</v>
      </c>
      <c r="AO198" s="105">
        <f t="shared" ref="AO198" si="352">(ROUND(AN198,1)-ROUND(AN197,1))</f>
        <v>-0.20000000000000284</v>
      </c>
      <c r="AP198" s="112">
        <f t="shared" ref="AP198" si="353">(ROUND(AN198,1)-ROUND(AN186,1))</f>
        <v>-0.80000000000000426</v>
      </c>
      <c r="AQ198" s="117">
        <v>48.989380302387701</v>
      </c>
      <c r="AR198" s="114">
        <f t="shared" ref="AR198" si="354">(ROUND(AQ198,1)-ROUND(AQ197,1))</f>
        <v>-0.10000000000000142</v>
      </c>
      <c r="AS198" s="110">
        <v>48.275860000000002</v>
      </c>
      <c r="AT198" s="111">
        <f t="shared" ref="AT198" si="355">(ROUND(AS198,1)-ROUND(AS186,1))</f>
        <v>-4.3000000000000043</v>
      </c>
      <c r="AU198" s="105">
        <v>48.01587</v>
      </c>
      <c r="AV198" s="105">
        <f t="shared" ref="AV198" si="356">(ROUND(AU198,1)-ROUND(AU197,1))</f>
        <v>-2.3999999999999986</v>
      </c>
      <c r="AW198" s="112">
        <f t="shared" ref="AW198" si="357">(ROUND(AU198,1)-ROUND(AU186,1))</f>
        <v>-4.2999999999999972</v>
      </c>
      <c r="AX198" s="117">
        <v>47.313848295618499</v>
      </c>
      <c r="AY198" s="114">
        <f t="shared" ref="AY198" si="358">(ROUND(AX198,1)-ROUND(AX197,1))</f>
        <v>0.69999999999999574</v>
      </c>
      <c r="IT198" s="58" t="s">
        <v>29</v>
      </c>
    </row>
    <row r="199" spans="1:254">
      <c r="A199" s="42"/>
      <c r="B199" s="60" t="s">
        <v>6</v>
      </c>
      <c r="C199" s="110">
        <v>51.666670000000003</v>
      </c>
      <c r="D199" s="111">
        <f t="shared" si="71"/>
        <v>7.3000000000000043</v>
      </c>
      <c r="E199" s="105">
        <v>50.419554270653698</v>
      </c>
      <c r="F199" s="105">
        <f t="shared" ref="F199" si="359">(ROUND(E199,1)-ROUND(E198,1))</f>
        <v>1.1999999999999957</v>
      </c>
      <c r="G199" s="112">
        <f t="shared" si="72"/>
        <v>6.6999999999999957</v>
      </c>
      <c r="H199" s="105">
        <v>50.281888066413899</v>
      </c>
      <c r="I199" s="113">
        <f t="shared" ref="I199" si="360">(ROUND(H199,1)-ROUND(H198,1))</f>
        <v>0.39999999999999858</v>
      </c>
      <c r="J199" s="110">
        <v>53.872480000000003</v>
      </c>
      <c r="K199" s="111">
        <f t="shared" si="73"/>
        <v>7.8999999999999986</v>
      </c>
      <c r="L199" s="105">
        <v>54.1063765099073</v>
      </c>
      <c r="M199" s="105">
        <f t="shared" ref="M199" si="361">(ROUND(L199,1)-ROUND(L198,1))</f>
        <v>2.8000000000000043</v>
      </c>
      <c r="N199" s="112">
        <f t="shared" ref="N199" si="362">(ROUND(L199,1)-ROUND(L187,1))</f>
        <v>8.1000000000000014</v>
      </c>
      <c r="O199" s="15">
        <v>52.990094923821403</v>
      </c>
      <c r="P199" s="114">
        <f t="shared" ref="P199" si="363">(ROUND(O199,1)-ROUND(O198,1))</f>
        <v>-0.10000000000000142</v>
      </c>
      <c r="Q199" s="110">
        <v>53.968249999999998</v>
      </c>
      <c r="R199" s="111">
        <f t="shared" ref="R199" si="364">(ROUND(Q199,1)-ROUND(Q187,1))</f>
        <v>20.9</v>
      </c>
      <c r="S199" s="105">
        <v>51.1879040493628</v>
      </c>
      <c r="T199" s="105">
        <f t="shared" ref="T199" si="365">(ROUND(S199,1)-ROUND(S198,1))</f>
        <v>0.90000000000000568</v>
      </c>
      <c r="U199" s="112">
        <f t="shared" ref="U199" si="366">(ROUND(S199,1)-ROUND(S187,1))</f>
        <v>19.300000000000004</v>
      </c>
      <c r="V199" s="15">
        <v>51.613510799419103</v>
      </c>
      <c r="W199" s="114">
        <f t="shared" ref="W199" si="367">(ROUND(V199,1)-ROUND(V198,1))</f>
        <v>0.89999999999999858</v>
      </c>
      <c r="X199" s="110">
        <v>55.55556</v>
      </c>
      <c r="Y199" s="111">
        <f t="shared" ref="Y199" si="368">(ROUND(X199,1)-ROUND(X187,1))</f>
        <v>20.100000000000001</v>
      </c>
      <c r="Z199" s="105">
        <v>52.749040676079197</v>
      </c>
      <c r="AA199" s="105">
        <f t="shared" ref="AA199" si="369">(ROUND(Z199,1)-ROUND(Z198,1))</f>
        <v>1.6000000000000014</v>
      </c>
      <c r="AB199" s="112">
        <f t="shared" ref="AB199" si="370">(ROUND(Z199,1)-ROUND(Z187,1))</f>
        <v>18.800000000000004</v>
      </c>
      <c r="AC199" s="15">
        <v>52.211843288437002</v>
      </c>
      <c r="AD199" s="114">
        <f t="shared" ref="AD199" si="371">(ROUND(AC199,1)-ROUND(AC198,1))</f>
        <v>0.60000000000000142</v>
      </c>
      <c r="AE199" s="110">
        <v>53.174599999999998</v>
      </c>
      <c r="AF199" s="111">
        <f t="shared" ref="AF199" si="372">(ROUND(AE199,1)-ROUND(AE198,1))</f>
        <v>1.9000000000000057</v>
      </c>
      <c r="AG199" s="105">
        <v>52.235598437406097</v>
      </c>
      <c r="AH199" s="105">
        <f t="shared" ref="AH199" si="373">(ROUND(AG199,1)-ROUND(AG198,1))</f>
        <v>1.4000000000000057</v>
      </c>
      <c r="AI199" s="112">
        <f t="shared" ref="AI199" si="374">(ROUND(AG199,1)-ROUND(AG187,1))</f>
        <v>7.3000000000000043</v>
      </c>
      <c r="AJ199" s="117">
        <v>51.527606013222503</v>
      </c>
      <c r="AK199" s="114">
        <f t="shared" ref="AK199" si="375">(ROUND(AJ199,1)-ROUND(AJ198,1))</f>
        <v>0.5</v>
      </c>
      <c r="AL199" s="110">
        <v>46.825400000000002</v>
      </c>
      <c r="AM199" s="111">
        <f t="shared" ref="AM199" si="376">(ROUND(AL199,1)-ROUND(AL187,1))</f>
        <v>-5.6000000000000014</v>
      </c>
      <c r="AN199" s="105">
        <v>46.751471207214401</v>
      </c>
      <c r="AO199" s="105">
        <f t="shared" ref="AO199" si="377">(ROUND(AN199,1)-ROUND(AN198,1))</f>
        <v>-1.6000000000000014</v>
      </c>
      <c r="AP199" s="112">
        <f t="shared" ref="AP199" si="378">(ROUND(AN199,1)-ROUND(AN187,1))</f>
        <v>-5.8000000000000043</v>
      </c>
      <c r="AQ199" s="117">
        <v>48.893794551012</v>
      </c>
      <c r="AR199" s="114">
        <f t="shared" ref="AR199" si="379">(ROUND(AQ199,1)-ROUND(AQ198,1))</f>
        <v>-0.10000000000000142</v>
      </c>
      <c r="AS199" s="110">
        <v>48.809519999999999</v>
      </c>
      <c r="AT199" s="111">
        <f t="shared" ref="AT199" si="380">(ROUND(AS199,1)-ROUND(AS187,1))</f>
        <v>-6.8000000000000043</v>
      </c>
      <c r="AU199" s="105">
        <v>48.809519999999999</v>
      </c>
      <c r="AV199" s="105">
        <f t="shared" ref="AV199" si="381">(ROUND(AU199,1)-ROUND(AU198,1))</f>
        <v>0.79999999999999716</v>
      </c>
      <c r="AW199" s="112">
        <f t="shared" ref="AW199" si="382">(ROUND(AU199,1)-ROUND(AU187,1))</f>
        <v>-6.8000000000000043</v>
      </c>
      <c r="AX199" s="117">
        <v>48.139483756923099</v>
      </c>
      <c r="AY199" s="114">
        <f t="shared" ref="AY199" si="383">(ROUND(AX199,1)-ROUND(AX198,1))</f>
        <v>0.80000000000000426</v>
      </c>
      <c r="IT199" s="58" t="s">
        <v>29</v>
      </c>
    </row>
    <row r="200" spans="1:254">
      <c r="A200" s="42"/>
      <c r="B200" s="60" t="s">
        <v>7</v>
      </c>
      <c r="C200" s="110">
        <v>49.461539999999999</v>
      </c>
      <c r="D200" s="111">
        <f t="shared" si="71"/>
        <v>9.5</v>
      </c>
      <c r="E200" s="105">
        <v>49.667647962742997</v>
      </c>
      <c r="F200" s="105">
        <f t="shared" ref="F200" si="384">(ROUND(E200,1)-ROUND(E199,1))</f>
        <v>-0.69999999999999574</v>
      </c>
      <c r="G200" s="112">
        <f t="shared" si="72"/>
        <v>9.6000000000000014</v>
      </c>
      <c r="H200" s="105">
        <v>50.762478553643398</v>
      </c>
      <c r="I200" s="113">
        <f t="shared" ref="I200" si="385">(ROUND(H200,1)-ROUND(H199,1))</f>
        <v>0.5</v>
      </c>
      <c r="J200" s="110">
        <v>52.233730000000001</v>
      </c>
      <c r="K200" s="111">
        <f t="shared" si="73"/>
        <v>12.5</v>
      </c>
      <c r="L200" s="105">
        <v>52.058936935521103</v>
      </c>
      <c r="M200" s="105">
        <f t="shared" ref="M200" si="386">(ROUND(L200,1)-ROUND(L199,1))</f>
        <v>-2</v>
      </c>
      <c r="N200" s="112">
        <f t="shared" ref="N200" si="387">(ROUND(L200,1)-ROUND(L188,1))</f>
        <v>12.300000000000004</v>
      </c>
      <c r="O200" s="15">
        <v>53.051047596409902</v>
      </c>
      <c r="P200" s="114">
        <f t="shared" ref="P200" si="388">(ROUND(O200,1)-ROUND(O199,1))</f>
        <v>0.10000000000000142</v>
      </c>
      <c r="Q200" s="110">
        <v>49.23077</v>
      </c>
      <c r="R200" s="111">
        <f t="shared" ref="R200" si="389">(ROUND(Q200,1)-ROUND(Q188,1))</f>
        <v>21.500000000000004</v>
      </c>
      <c r="S200" s="105">
        <v>50.5955000497108</v>
      </c>
      <c r="T200" s="105">
        <f t="shared" ref="T200" si="390">(ROUND(S200,1)-ROUND(S199,1))</f>
        <v>-0.60000000000000142</v>
      </c>
      <c r="U200" s="112">
        <f t="shared" ref="U200" si="391">(ROUND(S200,1)-ROUND(S188,1))</f>
        <v>22</v>
      </c>
      <c r="V200" s="15">
        <v>52.5335738186835</v>
      </c>
      <c r="W200" s="114">
        <f t="shared" ref="W200" si="392">(ROUND(V200,1)-ROUND(V199,1))</f>
        <v>0.89999999999999858</v>
      </c>
      <c r="X200" s="110">
        <v>51.153849999999998</v>
      </c>
      <c r="Y200" s="111">
        <f t="shared" ref="Y200" si="393">(ROUND(X200,1)-ROUND(X188,1))</f>
        <v>22.700000000000003</v>
      </c>
      <c r="Z200" s="105">
        <v>51.502808577344702</v>
      </c>
      <c r="AA200" s="105">
        <f t="shared" ref="AA200" si="394">(ROUND(Z200,1)-ROUND(Z199,1))</f>
        <v>-1.2000000000000028</v>
      </c>
      <c r="AB200" s="112">
        <f t="shared" ref="AB200" si="395">(ROUND(Z200,1)-ROUND(Z188,1))</f>
        <v>23.1</v>
      </c>
      <c r="AC200" s="15">
        <v>52.875219996232097</v>
      </c>
      <c r="AD200" s="114">
        <f t="shared" ref="AD200" si="396">(ROUND(AC200,1)-ROUND(AC199,1))</f>
        <v>0.69999999999999574</v>
      </c>
      <c r="AE200" s="110">
        <v>51.923079999999999</v>
      </c>
      <c r="AF200" s="111">
        <f t="shared" ref="AF200" si="397">(ROUND(AE200,1)-ROUND(AE199,1))</f>
        <v>-1.3000000000000043</v>
      </c>
      <c r="AG200" s="105">
        <v>51.571440905016097</v>
      </c>
      <c r="AH200" s="105">
        <f t="shared" ref="AH200" si="398">(ROUND(AG200,1)-ROUND(AG199,1))</f>
        <v>-0.60000000000000142</v>
      </c>
      <c r="AI200" s="112">
        <f t="shared" ref="AI200" si="399">(ROUND(AG200,1)-ROUND(AG188,1))</f>
        <v>10.100000000000001</v>
      </c>
      <c r="AJ200" s="117">
        <v>51.8053449767025</v>
      </c>
      <c r="AK200" s="114">
        <f t="shared" ref="AK200" si="400">(ROUND(AJ200,1)-ROUND(AJ199,1))</f>
        <v>0.29999999999999716</v>
      </c>
      <c r="AL200" s="110">
        <v>48.076920000000001</v>
      </c>
      <c r="AM200" s="111">
        <f t="shared" ref="AM200" si="401">(ROUND(AL200,1)-ROUND(AL188,1))</f>
        <v>0</v>
      </c>
      <c r="AN200" s="105">
        <v>48.9046956312338</v>
      </c>
      <c r="AO200" s="105">
        <f t="shared" ref="AO200" si="402">(ROUND(AN200,1)-ROUND(AN199,1))</f>
        <v>2.1000000000000014</v>
      </c>
      <c r="AP200" s="112">
        <f t="shared" ref="AP200" si="403">(ROUND(AN200,1)-ROUND(AN188,1))</f>
        <v>-0.20000000000000284</v>
      </c>
      <c r="AQ200" s="117">
        <v>48.803242033391797</v>
      </c>
      <c r="AR200" s="114">
        <f t="shared" ref="AR200" si="404">(ROUND(AQ200,1)-ROUND(AQ199,1))</f>
        <v>-0.10000000000000142</v>
      </c>
      <c r="AS200" s="110">
        <v>46.923079999999999</v>
      </c>
      <c r="AT200" s="111">
        <f t="shared" ref="AT200" si="405">(ROUND(AS200,1)-ROUND(AS188,1))</f>
        <v>-6.8999999999999986</v>
      </c>
      <c r="AU200" s="105">
        <v>46.923079999999999</v>
      </c>
      <c r="AV200" s="105">
        <f t="shared" ref="AV200" si="406">(ROUND(AU200,1)-ROUND(AU199,1))</f>
        <v>-1.8999999999999986</v>
      </c>
      <c r="AW200" s="112">
        <f t="shared" ref="AW200" si="407">(ROUND(AU200,1)-ROUND(AU188,1))</f>
        <v>-6.8999999999999986</v>
      </c>
      <c r="AX200" s="117">
        <v>49.067356293683197</v>
      </c>
      <c r="AY200" s="114">
        <f t="shared" ref="AY200" si="408">(ROUND(AX200,1)-ROUND(AX199,1))</f>
        <v>1</v>
      </c>
      <c r="IT200" s="58" t="s">
        <v>29</v>
      </c>
    </row>
    <row r="201" spans="1:254">
      <c r="A201" s="42"/>
      <c r="B201" s="60" t="s">
        <v>6</v>
      </c>
      <c r="C201" s="110">
        <v>51.967210000000001</v>
      </c>
      <c r="D201" s="111">
        <f t="shared" si="71"/>
        <v>14.899999999999999</v>
      </c>
      <c r="E201" s="105">
        <v>52.106784061981401</v>
      </c>
      <c r="F201" s="105">
        <f t="shared" ref="F201" si="409">(ROUND(E201,1)-ROUND(E200,1))</f>
        <v>2.3999999999999986</v>
      </c>
      <c r="G201" s="112">
        <f t="shared" si="72"/>
        <v>15</v>
      </c>
      <c r="H201" s="105">
        <v>51.223277848180302</v>
      </c>
      <c r="I201" s="113">
        <f t="shared" ref="I201" si="410">(ROUND(H201,1)-ROUND(H200,1))</f>
        <v>0.40000000000000568</v>
      </c>
      <c r="J201" s="110">
        <v>57.693190000000001</v>
      </c>
      <c r="K201" s="111">
        <f t="shared" si="73"/>
        <v>19.100000000000001</v>
      </c>
      <c r="L201" s="105">
        <v>57.863279017641801</v>
      </c>
      <c r="M201" s="105">
        <f t="shared" ref="M201" si="411">(ROUND(L201,1)-ROUND(L200,1))</f>
        <v>5.7999999999999972</v>
      </c>
      <c r="N201" s="112">
        <f t="shared" ref="N201" si="412">(ROUND(L201,1)-ROUND(L189,1))</f>
        <v>19.199999999999996</v>
      </c>
      <c r="O201" s="15">
        <v>53.084104363492798</v>
      </c>
      <c r="P201" s="114">
        <f t="shared" ref="P201" si="413">(ROUND(O201,1)-ROUND(O200,1))</f>
        <v>0</v>
      </c>
      <c r="Q201" s="110">
        <v>56.147539999999999</v>
      </c>
      <c r="R201" s="111">
        <f t="shared" ref="R201" si="414">(ROUND(Q201,1)-ROUND(Q189,1))</f>
        <v>33.400000000000006</v>
      </c>
      <c r="S201" s="105">
        <v>56.305403750528797</v>
      </c>
      <c r="T201" s="105">
        <f t="shared" ref="T201" si="415">(ROUND(S201,1)-ROUND(S200,1))</f>
        <v>5.6999999999999957</v>
      </c>
      <c r="U201" s="112">
        <f t="shared" ref="U201" si="416">(ROUND(S201,1)-ROUND(S189,1))</f>
        <v>33.9</v>
      </c>
      <c r="V201" s="15">
        <v>53.188949724021498</v>
      </c>
      <c r="W201" s="114">
        <f t="shared" ref="W201" si="417">(ROUND(V201,1)-ROUND(V200,1))</f>
        <v>0.70000000000000284</v>
      </c>
      <c r="X201" s="110">
        <v>55.327869999999997</v>
      </c>
      <c r="Y201" s="111">
        <f t="shared" ref="Y201" si="418">(ROUND(X201,1)-ROUND(X189,1))</f>
        <v>31.4</v>
      </c>
      <c r="Z201" s="105">
        <v>55.359223585768703</v>
      </c>
      <c r="AA201" s="105">
        <f t="shared" ref="AA201" si="419">(ROUND(Z201,1)-ROUND(Z200,1))</f>
        <v>3.8999999999999986</v>
      </c>
      <c r="AB201" s="112">
        <f t="shared" ref="AB201" si="420">(ROUND(Z201,1)-ROUND(Z189,1))</f>
        <v>31.299999999999997</v>
      </c>
      <c r="AC201" s="15">
        <v>53.344835403451803</v>
      </c>
      <c r="AD201" s="114">
        <f t="shared" ref="AD201" si="421">(ROUND(AC201,1)-ROUND(AC200,1))</f>
        <v>0.39999999999999858</v>
      </c>
      <c r="AE201" s="110">
        <v>53.688519999999997</v>
      </c>
      <c r="AF201" s="111">
        <f t="shared" ref="AF201" si="422">(ROUND(AE201,1)-ROUND(AE200,1))</f>
        <v>1.8000000000000043</v>
      </c>
      <c r="AG201" s="105">
        <v>52.967307199097903</v>
      </c>
      <c r="AH201" s="105">
        <f t="shared" ref="AH201" si="423">(ROUND(AG201,1)-ROUND(AG200,1))</f>
        <v>1.3999999999999986</v>
      </c>
      <c r="AI201" s="112">
        <f t="shared" ref="AI201" si="424">(ROUND(AG201,1)-ROUND(AG189,1))</f>
        <v>13</v>
      </c>
      <c r="AJ201" s="117">
        <v>51.795843545058901</v>
      </c>
      <c r="AK201" s="114">
        <f t="shared" ref="AK201" si="425">(ROUND(AJ201,1)-ROUND(AJ200,1))</f>
        <v>0</v>
      </c>
      <c r="AL201" s="110">
        <v>46.311480000000003</v>
      </c>
      <c r="AM201" s="111">
        <f t="shared" ref="AM201" si="426">(ROUND(AL201,1)-ROUND(AL189,1))</f>
        <v>9.9999999999994316E-2</v>
      </c>
      <c r="AN201" s="105">
        <v>47.407525889024001</v>
      </c>
      <c r="AO201" s="105">
        <f t="shared" ref="AO201" si="427">(ROUND(AN201,1)-ROUND(AN200,1))</f>
        <v>-1.5</v>
      </c>
      <c r="AP201" s="112">
        <f t="shared" ref="AP201" si="428">(ROUND(AN201,1)-ROUND(AN189,1))</f>
        <v>0.10000000000000142</v>
      </c>
      <c r="AQ201" s="117">
        <v>48.7525682123607</v>
      </c>
      <c r="AR201" s="114">
        <f t="shared" ref="AR201" si="429">(ROUND(AQ201,1)-ROUND(AQ200,1))</f>
        <v>0</v>
      </c>
      <c r="AS201" s="110">
        <v>48.360660000000003</v>
      </c>
      <c r="AT201" s="111">
        <f t="shared" ref="AT201" si="430">(ROUND(AS201,1)-ROUND(AS189,1))</f>
        <v>-3.5</v>
      </c>
      <c r="AU201" s="105">
        <v>48.360660000000003</v>
      </c>
      <c r="AV201" s="105">
        <f t="shared" ref="AV201" si="431">(ROUND(AU201,1)-ROUND(AU200,1))</f>
        <v>1.5</v>
      </c>
      <c r="AW201" s="112">
        <f t="shared" ref="AW201" si="432">(ROUND(AU201,1)-ROUND(AU189,1))</f>
        <v>-3.5</v>
      </c>
      <c r="AX201" s="117">
        <v>50.013837087895801</v>
      </c>
      <c r="AY201" s="114">
        <f t="shared" ref="AY201" si="433">(ROUND(AX201,1)-ROUND(AX200,1))</f>
        <v>0.89999999999999858</v>
      </c>
      <c r="IT201" s="58" t="s">
        <v>29</v>
      </c>
    </row>
    <row r="202" spans="1:254">
      <c r="A202" s="42"/>
      <c r="B202" s="60" t="s">
        <v>8</v>
      </c>
      <c r="C202" s="110">
        <v>52.15278</v>
      </c>
      <c r="D202" s="111">
        <f t="shared" si="71"/>
        <v>9.3000000000000043</v>
      </c>
      <c r="E202" s="105">
        <v>52.141138941696497</v>
      </c>
      <c r="F202" s="105">
        <f t="shared" ref="F202" si="434">(ROUND(E202,1)-ROUND(E201,1))</f>
        <v>0</v>
      </c>
      <c r="G202" s="112">
        <f t="shared" si="72"/>
        <v>9.3999999999999986</v>
      </c>
      <c r="H202" s="105">
        <v>51.476696586872599</v>
      </c>
      <c r="I202" s="113">
        <f t="shared" ref="I202" si="435">(ROUND(H202,1)-ROUND(H201,1))</f>
        <v>0.29999999999999716</v>
      </c>
      <c r="J202" s="110">
        <v>55.772440000000003</v>
      </c>
      <c r="K202" s="111">
        <f t="shared" si="73"/>
        <v>7.0999999999999943</v>
      </c>
      <c r="L202" s="105">
        <v>54.568614437954899</v>
      </c>
      <c r="M202" s="105">
        <f t="shared" ref="M202" si="436">(ROUND(L202,1)-ROUND(L201,1))</f>
        <v>-3.2999999999999972</v>
      </c>
      <c r="N202" s="112">
        <f t="shared" ref="N202" si="437">(ROUND(L202,1)-ROUND(L190,1))</f>
        <v>6.8000000000000043</v>
      </c>
      <c r="O202" s="15">
        <v>52.842171014425702</v>
      </c>
      <c r="P202" s="114">
        <f t="shared" ref="P202" si="438">(ROUND(O202,1)-ROUND(O201,1))</f>
        <v>-0.30000000000000426</v>
      </c>
      <c r="Q202" s="110">
        <v>54.861109999999996</v>
      </c>
      <c r="R202" s="111">
        <f t="shared" ref="R202" si="439">(ROUND(Q202,1)-ROUND(Q190,1))</f>
        <v>17.199999999999996</v>
      </c>
      <c r="S202" s="105">
        <v>54.489919804404998</v>
      </c>
      <c r="T202" s="105">
        <f t="shared" ref="T202" si="440">(ROUND(S202,1)-ROUND(S201,1))</f>
        <v>-1.7999999999999972</v>
      </c>
      <c r="U202" s="112">
        <f t="shared" ref="U202" si="441">(ROUND(S202,1)-ROUND(S190,1))</f>
        <v>17.299999999999997</v>
      </c>
      <c r="V202" s="15">
        <v>53.401510149925002</v>
      </c>
      <c r="W202" s="114">
        <f t="shared" ref="W202" si="442">(ROUND(V202,1)-ROUND(V201,1))</f>
        <v>0.19999999999999574</v>
      </c>
      <c r="X202" s="110">
        <v>53.125</v>
      </c>
      <c r="Y202" s="111">
        <f t="shared" ref="Y202" si="443">(ROUND(X202,1)-ROUND(X190,1))</f>
        <v>13.800000000000004</v>
      </c>
      <c r="Z202" s="105">
        <v>53.860693194996898</v>
      </c>
      <c r="AA202" s="105">
        <f t="shared" ref="AA202" si="444">(ROUND(Z202,1)-ROUND(Z201,1))</f>
        <v>-1.5</v>
      </c>
      <c r="AB202" s="112">
        <f t="shared" ref="AB202" si="445">(ROUND(Z202,1)-ROUND(Z190,1))</f>
        <v>14.199999999999996</v>
      </c>
      <c r="AC202" s="15">
        <v>53.461415406951502</v>
      </c>
      <c r="AD202" s="114">
        <f t="shared" ref="AD202" si="446">(ROUND(AC202,1)-ROUND(AC201,1))</f>
        <v>0.20000000000000284</v>
      </c>
      <c r="AE202" s="110">
        <v>51.041670000000003</v>
      </c>
      <c r="AF202" s="111">
        <f t="shared" ref="AF202" si="447">(ROUND(AE202,1)-ROUND(AE201,1))</f>
        <v>-2.7000000000000028</v>
      </c>
      <c r="AG202" s="105">
        <v>50.828832453897803</v>
      </c>
      <c r="AH202" s="105">
        <f t="shared" ref="AH202" si="448">(ROUND(AG202,1)-ROUND(AG201,1))</f>
        <v>-2.2000000000000028</v>
      </c>
      <c r="AI202" s="112">
        <f t="shared" ref="AI202" si="449">(ROUND(AG202,1)-ROUND(AG190,1))</f>
        <v>9.0999999999999943</v>
      </c>
      <c r="AJ202" s="117">
        <v>51.487373562735598</v>
      </c>
      <c r="AK202" s="114">
        <f t="shared" ref="AK202" si="450">(ROUND(AJ202,1)-ROUND(AJ201,1))</f>
        <v>-0.29999999999999716</v>
      </c>
      <c r="AL202" s="110">
        <v>50.34722</v>
      </c>
      <c r="AM202" s="111">
        <f t="shared" ref="AM202" si="451">(ROUND(AL202,1)-ROUND(AL190,1))</f>
        <v>1.8999999999999986</v>
      </c>
      <c r="AN202" s="105">
        <v>50.927737622817403</v>
      </c>
      <c r="AO202" s="105">
        <f t="shared" ref="AO202" si="452">(ROUND(AN202,1)-ROUND(AN201,1))</f>
        <v>3.5</v>
      </c>
      <c r="AP202" s="112">
        <f t="shared" ref="AP202" si="453">(ROUND(AN202,1)-ROUND(AN190,1))</f>
        <v>1.8999999999999986</v>
      </c>
      <c r="AQ202" s="117">
        <v>48.757049817705301</v>
      </c>
      <c r="AR202" s="114">
        <f t="shared" ref="AR202" si="454">(ROUND(AQ202,1)-ROUND(AQ201,1))</f>
        <v>0</v>
      </c>
      <c r="AS202" s="110">
        <v>51.388890000000004</v>
      </c>
      <c r="AT202" s="111">
        <f t="shared" ref="AT202" si="455">(ROUND(AS202,1)-ROUND(AS190,1))</f>
        <v>4.1999999999999957</v>
      </c>
      <c r="AU202" s="105">
        <v>51.408450000000002</v>
      </c>
      <c r="AV202" s="105">
        <f t="shared" ref="AV202" si="456">(ROUND(AU202,1)-ROUND(AU201,1))</f>
        <v>3</v>
      </c>
      <c r="AW202" s="112">
        <f t="shared" ref="AW202" si="457">(ROUND(AU202,1)-ROUND(AU190,1))</f>
        <v>4.1999999999999957</v>
      </c>
      <c r="AX202" s="117">
        <v>50.908588730661897</v>
      </c>
      <c r="AY202" s="114">
        <f t="shared" ref="AY202" si="458">(ROUND(AX202,1)-ROUND(AX201,1))</f>
        <v>0.89999999999999858</v>
      </c>
      <c r="IT202" s="58" t="s">
        <v>29</v>
      </c>
    </row>
    <row r="203" spans="1:254" ht="12.75">
      <c r="A203" s="42"/>
      <c r="B203" s="60" t="s">
        <v>8</v>
      </c>
      <c r="C203" s="110">
        <v>51.449280000000002</v>
      </c>
      <c r="D203" s="111">
        <f t="shared" si="71"/>
        <v>3.6999999999999957</v>
      </c>
      <c r="E203" s="105">
        <v>51.5076679084357</v>
      </c>
      <c r="F203" s="105">
        <f t="shared" ref="F203" si="459">(ROUND(E203,1)-ROUND(E202,1))</f>
        <v>-0.60000000000000142</v>
      </c>
      <c r="G203" s="112">
        <f t="shared" si="72"/>
        <v>3.7000000000000028</v>
      </c>
      <c r="H203" s="105">
        <v>51.576759949669203</v>
      </c>
      <c r="I203" s="113">
        <f t="shared" ref="I203" si="460">(ROUND(H203,1)-ROUND(H202,1))</f>
        <v>0.10000000000000142</v>
      </c>
      <c r="J203" s="110">
        <v>53.186570000000003</v>
      </c>
      <c r="K203" s="111">
        <f t="shared" si="73"/>
        <v>-0.59999999999999432</v>
      </c>
      <c r="L203" s="105">
        <v>52.540271993407202</v>
      </c>
      <c r="M203" s="105">
        <f t="shared" ref="M203" si="461">(ROUND(L203,1)-ROUND(L202,1))</f>
        <v>-2.1000000000000014</v>
      </c>
      <c r="N203" s="112">
        <f t="shared" ref="N203" si="462">(ROUND(L203,1)-ROUND(L191,1))</f>
        <v>-0.60000000000000142</v>
      </c>
      <c r="O203" s="15">
        <v>52.3876228481151</v>
      </c>
      <c r="P203" s="114">
        <f t="shared" ref="P203" si="463">(ROUND(O203,1)-ROUND(O202,1))</f>
        <v>-0.39999999999999858</v>
      </c>
      <c r="Q203" s="110">
        <v>50.724640000000001</v>
      </c>
      <c r="R203" s="111">
        <f t="shared" ref="R203" si="464">(ROUND(Q203,1)-ROUND(Q191,1))</f>
        <v>4.5</v>
      </c>
      <c r="S203" s="105">
        <v>52.310730189082797</v>
      </c>
      <c r="T203" s="105">
        <f t="shared" ref="T203" si="465">(ROUND(S203,1)-ROUND(S202,1))</f>
        <v>-2.2000000000000028</v>
      </c>
      <c r="U203" s="112">
        <f t="shared" ref="U203" si="466">(ROUND(S203,1)-ROUND(S191,1))</f>
        <v>4.5999999999999943</v>
      </c>
      <c r="V203" s="15">
        <v>53.289515818608699</v>
      </c>
      <c r="W203" s="114">
        <f t="shared" ref="W203" si="467">(ROUND(V203,1)-ROUND(V202,1))</f>
        <v>-0.10000000000000142</v>
      </c>
      <c r="X203" s="110">
        <v>50.724640000000001</v>
      </c>
      <c r="Y203" s="111">
        <f t="shared" ref="Y203" si="468">(ROUND(X203,1)-ROUND(X191,1))</f>
        <v>3.4000000000000057</v>
      </c>
      <c r="Z203" s="105">
        <v>51.973907461230198</v>
      </c>
      <c r="AA203" s="105">
        <f t="shared" ref="AA203" si="469">(ROUND(Z203,1)-ROUND(Z202,1))</f>
        <v>-1.8999999999999986</v>
      </c>
      <c r="AB203" s="112">
        <f t="shared" ref="AB203" si="470">(ROUND(Z203,1)-ROUND(Z191,1))</f>
        <v>3.5</v>
      </c>
      <c r="AC203" s="15">
        <v>53.343263073130302</v>
      </c>
      <c r="AD203" s="114">
        <f t="shared" ref="AD203" si="471">(ROUND(AC203,1)-ROUND(AC202,1))</f>
        <v>-0.20000000000000284</v>
      </c>
      <c r="AE203" s="110">
        <v>50.724640000000001</v>
      </c>
      <c r="AF203" s="111">
        <f t="shared" ref="AF203" si="472">(ROUND(AE203,1)-ROUND(AE202,1))</f>
        <v>-0.29999999999999716</v>
      </c>
      <c r="AG203" s="105">
        <v>51.133495952161098</v>
      </c>
      <c r="AH203" s="105">
        <f t="shared" ref="AH203" si="473">(ROUND(AG203,1)-ROUND(AG202,1))</f>
        <v>0.30000000000000426</v>
      </c>
      <c r="AI203" s="112">
        <f t="shared" ref="AI203" si="474">(ROUND(AG203,1)-ROUND(AG191,1))</f>
        <v>4</v>
      </c>
      <c r="AJ203" s="117">
        <v>51.0271184876582</v>
      </c>
      <c r="AK203" s="114">
        <f t="shared" ref="AK203" si="475">(ROUND(AJ203,1)-ROUND(AJ202,1))</f>
        <v>-0.5</v>
      </c>
      <c r="AL203" s="110">
        <v>51.086959999999998</v>
      </c>
      <c r="AM203" s="111">
        <f t="shared" ref="AM203" si="476">(ROUND(AL203,1)-ROUND(AL191,1))</f>
        <v>3</v>
      </c>
      <c r="AN203" s="105">
        <v>50.370996241561599</v>
      </c>
      <c r="AO203" s="105">
        <f t="shared" ref="AO203" si="477">(ROUND(AN203,1)-ROUND(AN202,1))</f>
        <v>-0.5</v>
      </c>
      <c r="AP203" s="112">
        <f t="shared" ref="AP203" si="478">(ROUND(AN203,1)-ROUND(AN191,1))</f>
        <v>2.6999999999999957</v>
      </c>
      <c r="AQ203" s="117">
        <v>48.820990645211999</v>
      </c>
      <c r="AR203" s="114">
        <f t="shared" ref="AR203" si="479">(ROUND(AQ203,1)-ROUND(AQ202,1))</f>
        <v>0</v>
      </c>
      <c r="AS203" s="110">
        <v>53.985509999999998</v>
      </c>
      <c r="AT203" s="111">
        <f t="shared" ref="AT203" si="480">(ROUND(AS203,1)-ROUND(AS191,1))</f>
        <v>4</v>
      </c>
      <c r="AU203" s="105">
        <v>53.985509999999998</v>
      </c>
      <c r="AV203" s="105">
        <f t="shared" ref="AV203" si="481">(ROUND(AU203,1)-ROUND(AU202,1))</f>
        <v>2.6000000000000014</v>
      </c>
      <c r="AW203" s="112">
        <f t="shared" ref="AW203" si="482">(ROUND(AU203,1)-ROUND(AU191,1))</f>
        <v>4</v>
      </c>
      <c r="AX203" s="117">
        <v>51.691368244703199</v>
      </c>
      <c r="AY203" s="114">
        <f t="shared" ref="AY203" si="483">(ROUND(AX203,1)-ROUND(AX202,1))</f>
        <v>0.80000000000000426</v>
      </c>
      <c r="AZ203"/>
      <c r="IT203" s="58" t="s">
        <v>29</v>
      </c>
    </row>
    <row r="204" spans="1:254">
      <c r="A204" s="42"/>
      <c r="B204" s="60" t="s">
        <v>7</v>
      </c>
      <c r="C204" s="110">
        <v>51.357140000000001</v>
      </c>
      <c r="D204" s="111">
        <f t="shared" si="71"/>
        <v>5.1000000000000014</v>
      </c>
      <c r="E204" s="105">
        <v>51.592970730138099</v>
      </c>
      <c r="F204" s="105">
        <f t="shared" ref="F204" si="484">(ROUND(E204,1)-ROUND(E203,1))</f>
        <v>0.10000000000000142</v>
      </c>
      <c r="G204" s="112">
        <f t="shared" si="72"/>
        <v>5</v>
      </c>
      <c r="H204" s="105">
        <v>51.5527776398851</v>
      </c>
      <c r="I204" s="113">
        <f t="shared" ref="I204" si="485">(ROUND(H204,1)-ROUND(H203,1))</f>
        <v>0</v>
      </c>
      <c r="J204" s="110">
        <v>52.188940000000002</v>
      </c>
      <c r="K204" s="111">
        <f t="shared" si="73"/>
        <v>-0.69999999999999574</v>
      </c>
      <c r="L204" s="105">
        <v>51.4002234116248</v>
      </c>
      <c r="M204" s="105">
        <f t="shared" ref="M204" si="486">(ROUND(L204,1)-ROUND(L203,1))</f>
        <v>-1.1000000000000014</v>
      </c>
      <c r="N204" s="112">
        <f t="shared" ref="N204" si="487">(ROUND(L204,1)-ROUND(L192,1))</f>
        <v>-0.60000000000000142</v>
      </c>
      <c r="O204" s="15">
        <v>51.888936112390198</v>
      </c>
      <c r="P204" s="114">
        <f t="shared" ref="P204" si="488">(ROUND(O204,1)-ROUND(O203,1))</f>
        <v>-0.5</v>
      </c>
      <c r="Q204" s="110">
        <v>51.785710000000002</v>
      </c>
      <c r="R204" s="111">
        <f t="shared" ref="R204" si="489">(ROUND(Q204,1)-ROUND(Q192,1))</f>
        <v>6.3999999999999986</v>
      </c>
      <c r="S204" s="105">
        <v>52.869415572996303</v>
      </c>
      <c r="T204" s="105">
        <f t="shared" ref="T204" si="490">(ROUND(S204,1)-ROUND(S203,1))</f>
        <v>0.60000000000000142</v>
      </c>
      <c r="U204" s="112">
        <f t="shared" ref="U204" si="491">(ROUND(S204,1)-ROUND(S192,1))</f>
        <v>6.1999999999999957</v>
      </c>
      <c r="V204" s="15">
        <v>52.932609921400697</v>
      </c>
      <c r="W204" s="114">
        <f t="shared" ref="W204" si="492">(ROUND(V204,1)-ROUND(V203,1))</f>
        <v>-0.39999999999999858</v>
      </c>
      <c r="X204" s="110">
        <v>53.214289999999998</v>
      </c>
      <c r="Y204" s="111">
        <f t="shared" ref="Y204" si="493">(ROUND(X204,1)-ROUND(X192,1))</f>
        <v>8.2000000000000028</v>
      </c>
      <c r="Z204" s="105">
        <v>53.951875706624399</v>
      </c>
      <c r="AA204" s="105">
        <f t="shared" ref="AA204" si="494">(ROUND(Z204,1)-ROUND(Z203,1))</f>
        <v>2</v>
      </c>
      <c r="AB204" s="112">
        <f t="shared" ref="AB204" si="495">(ROUND(Z204,1)-ROUND(Z192,1))</f>
        <v>8.2999999999999972</v>
      </c>
      <c r="AC204" s="15">
        <v>53.029259420320102</v>
      </c>
      <c r="AD204" s="114">
        <f t="shared" ref="AD204" si="496">(ROUND(AC204,1)-ROUND(AC203,1))</f>
        <v>-0.29999999999999716</v>
      </c>
      <c r="AE204" s="110">
        <v>49.285710000000002</v>
      </c>
      <c r="AF204" s="111">
        <f t="shared" ref="AF204" si="497">(ROUND(AE204,1)-ROUND(AE203,1))</f>
        <v>-1.4000000000000057</v>
      </c>
      <c r="AG204" s="105">
        <v>50.1148492594793</v>
      </c>
      <c r="AH204" s="105">
        <f t="shared" ref="AH204" si="498">(ROUND(AG204,1)-ROUND(AG203,1))</f>
        <v>-1</v>
      </c>
      <c r="AI204" s="112">
        <f t="shared" ref="AI204" si="499">(ROUND(AG204,1)-ROUND(AG192,1))</f>
        <v>3.3000000000000043</v>
      </c>
      <c r="AJ204" s="117">
        <v>50.556538118989103</v>
      </c>
      <c r="AK204" s="114">
        <f t="shared" ref="AK204" si="500">(ROUND(AJ204,1)-ROUND(AJ203,1))</f>
        <v>-0.39999999999999858</v>
      </c>
      <c r="AL204" s="110">
        <v>45.357140000000001</v>
      </c>
      <c r="AM204" s="111">
        <f t="shared" ref="AM204" si="501">(ROUND(AL204,1)-ROUND(AL192,1))</f>
        <v>-2.8999999999999986</v>
      </c>
      <c r="AN204" s="105">
        <v>44.827076161645401</v>
      </c>
      <c r="AO204" s="105">
        <f t="shared" ref="AO204" si="502">(ROUND(AN204,1)-ROUND(AN203,1))</f>
        <v>-5.6000000000000014</v>
      </c>
      <c r="AP204" s="112">
        <f t="shared" ref="AP204" si="503">(ROUND(AN204,1)-ROUND(AN192,1))</f>
        <v>-3</v>
      </c>
      <c r="AQ204" s="117">
        <v>48.935961680339197</v>
      </c>
      <c r="AR204" s="114">
        <f t="shared" ref="AR204" si="504">(ROUND(AQ204,1)-ROUND(AQ203,1))</f>
        <v>0.10000000000000142</v>
      </c>
      <c r="AS204" s="110">
        <v>57.142859999999999</v>
      </c>
      <c r="AT204" s="111">
        <f t="shared" ref="AT204" si="505">(ROUND(AS204,1)-ROUND(AS192,1))</f>
        <v>10.399999999999999</v>
      </c>
      <c r="AU204" s="105">
        <v>57.142859999999999</v>
      </c>
      <c r="AV204" s="105">
        <f t="shared" ref="AV204" si="506">(ROUND(AU204,1)-ROUND(AU203,1))</f>
        <v>3.1000000000000014</v>
      </c>
      <c r="AW204" s="112">
        <f t="shared" ref="AW204" si="507">(ROUND(AU204,1)-ROUND(AU192,1))</f>
        <v>10.399999999999999</v>
      </c>
      <c r="AX204" s="117">
        <v>52.3142623295888</v>
      </c>
      <c r="AY204" s="114">
        <f t="shared" ref="AY204" si="508">(ROUND(AX204,1)-ROUND(AX203,1))</f>
        <v>0.59999999999999432</v>
      </c>
      <c r="IT204" s="58" t="s">
        <v>29</v>
      </c>
    </row>
    <row r="205" spans="1:254">
      <c r="A205" s="42"/>
      <c r="B205" s="60" t="s">
        <v>9</v>
      </c>
      <c r="C205" s="110">
        <v>50.866669999999999</v>
      </c>
      <c r="D205" s="111">
        <f t="shared" si="71"/>
        <v>2.7999999999999972</v>
      </c>
      <c r="E205" s="105">
        <v>50.460859207320802</v>
      </c>
      <c r="F205" s="105">
        <f t="shared" ref="F205" si="509">(ROUND(E205,1)-ROUND(E204,1))</f>
        <v>-1.1000000000000014</v>
      </c>
      <c r="G205" s="112">
        <f t="shared" si="72"/>
        <v>2.8999999999999986</v>
      </c>
      <c r="H205" s="105">
        <v>51.394260461811498</v>
      </c>
      <c r="I205" s="113">
        <f t="shared" ref="I205" si="510">(ROUND(H205,1)-ROUND(H204,1))</f>
        <v>-0.20000000000000284</v>
      </c>
      <c r="J205" s="110">
        <v>50.57544</v>
      </c>
      <c r="K205" s="111">
        <f t="shared" si="73"/>
        <v>-3</v>
      </c>
      <c r="L205" s="105">
        <v>49.899766746089902</v>
      </c>
      <c r="M205" s="105">
        <f t="shared" ref="M205" si="511">(ROUND(L205,1)-ROUND(L204,1))</f>
        <v>-1.5</v>
      </c>
      <c r="N205" s="112">
        <f t="shared" ref="N205" si="512">(ROUND(L205,1)-ROUND(L193,1))</f>
        <v>-3</v>
      </c>
      <c r="O205" s="15">
        <v>51.546367537960897</v>
      </c>
      <c r="P205" s="114">
        <f t="shared" ref="P205" si="513">(ROUND(O205,1)-ROUND(O204,1))</f>
        <v>-0.39999999999999858</v>
      </c>
      <c r="Q205" s="110">
        <v>50</v>
      </c>
      <c r="R205" s="111">
        <f t="shared" ref="R205" si="514">(ROUND(Q205,1)-ROUND(Q193,1))</f>
        <v>2.2000000000000028</v>
      </c>
      <c r="S205" s="105">
        <v>49.8436513968132</v>
      </c>
      <c r="T205" s="105">
        <f t="shared" ref="T205" si="515">(ROUND(S205,1)-ROUND(S204,1))</f>
        <v>-3.1000000000000014</v>
      </c>
      <c r="U205" s="112">
        <f t="shared" ref="U205" si="516">(ROUND(S205,1)-ROUND(S193,1))</f>
        <v>2.2999999999999972</v>
      </c>
      <c r="V205" s="15">
        <v>52.400620230471098</v>
      </c>
      <c r="W205" s="114">
        <f t="shared" ref="W205" si="517">(ROUND(V205,1)-ROUND(V204,1))</f>
        <v>-0.5</v>
      </c>
      <c r="X205" s="110">
        <v>52</v>
      </c>
      <c r="Y205" s="111">
        <f t="shared" ref="Y205" si="518">(ROUND(X205,1)-ROUND(X193,1))</f>
        <v>3.7000000000000028</v>
      </c>
      <c r="Z205" s="105">
        <v>51.627552213612397</v>
      </c>
      <c r="AA205" s="105">
        <f t="shared" ref="AA205" si="519">(ROUND(Z205,1)-ROUND(Z204,1))</f>
        <v>-2.3999999999999986</v>
      </c>
      <c r="AB205" s="112">
        <f t="shared" ref="AB205" si="520">(ROUND(Z205,1)-ROUND(Z193,1))</f>
        <v>3.7000000000000028</v>
      </c>
      <c r="AC205" s="15">
        <v>52.546272168131402</v>
      </c>
      <c r="AD205" s="114">
        <f t="shared" ref="AD205" si="521">(ROUND(AC205,1)-ROUND(AC204,1))</f>
        <v>-0.5</v>
      </c>
      <c r="AE205" s="110">
        <v>51.333329999999997</v>
      </c>
      <c r="AF205" s="111">
        <f t="shared" ref="AF205" si="522">(ROUND(AE205,1)-ROUND(AE204,1))</f>
        <v>2</v>
      </c>
      <c r="AG205" s="105">
        <v>50.026512893120199</v>
      </c>
      <c r="AH205" s="105">
        <f t="shared" ref="AH205" si="523">(ROUND(AG205,1)-ROUND(AG204,1))</f>
        <v>-0.10000000000000142</v>
      </c>
      <c r="AI205" s="112">
        <f t="shared" ref="AI205" si="524">(ROUND(AG205,1)-ROUND(AG193,1))</f>
        <v>2.5</v>
      </c>
      <c r="AJ205" s="117">
        <v>50.208042003168501</v>
      </c>
      <c r="AK205" s="114">
        <f t="shared" ref="AK205" si="525">(ROUND(AJ205,1)-ROUND(AJ204,1))</f>
        <v>-0.39999999999999858</v>
      </c>
      <c r="AL205" s="110">
        <v>49.666670000000003</v>
      </c>
      <c r="AM205" s="111">
        <f t="shared" ref="AM205" si="526">(ROUND(AL205,1)-ROUND(AL193,1))</f>
        <v>-1.1999999999999957</v>
      </c>
      <c r="AN205" s="105">
        <v>49.206769399473401</v>
      </c>
      <c r="AO205" s="105">
        <f t="shared" ref="AO205" si="527">(ROUND(AN205,1)-ROUND(AN204,1))</f>
        <v>4.4000000000000057</v>
      </c>
      <c r="AP205" s="112">
        <f t="shared" ref="AP205" si="528">(ROUND(AN205,1)-ROUND(AN193,1))</f>
        <v>-1.0999999999999943</v>
      </c>
      <c r="AQ205" s="117">
        <v>49.070949637206297</v>
      </c>
      <c r="AR205" s="114">
        <f t="shared" ref="AR205" si="529">(ROUND(AQ205,1)-ROUND(AQ204,1))</f>
        <v>0.20000000000000284</v>
      </c>
      <c r="AS205" s="110">
        <v>51.333329999999997</v>
      </c>
      <c r="AT205" s="111">
        <f t="shared" ref="AT205" si="530">(ROUND(AS205,1)-ROUND(AS193,1))</f>
        <v>6.8999999999999986</v>
      </c>
      <c r="AU205" s="105">
        <v>51.333329999999997</v>
      </c>
      <c r="AV205" s="105">
        <f t="shared" ref="AV205" si="531">(ROUND(AU205,1)-ROUND(AU204,1))</f>
        <v>-5.8000000000000043</v>
      </c>
      <c r="AW205" s="112">
        <f t="shared" ref="AW205" si="532">(ROUND(AU205,1)-ROUND(AU193,1))</f>
        <v>6.8999999999999986</v>
      </c>
      <c r="AX205" s="117">
        <v>52.7667037747226</v>
      </c>
      <c r="AY205" s="114">
        <f t="shared" ref="AY205" si="533">(ROUND(AX205,1)-ROUND(AX204,1))</f>
        <v>0.5</v>
      </c>
      <c r="IT205" s="58" t="s">
        <v>29</v>
      </c>
    </row>
    <row r="206" spans="1:254">
      <c r="A206" s="42"/>
      <c r="B206" s="60" t="s">
        <v>10</v>
      </c>
      <c r="C206" s="110">
        <v>51.913580000000003</v>
      </c>
      <c r="D206" s="111">
        <f t="shared" si="71"/>
        <v>1.1999999999999957</v>
      </c>
      <c r="E206" s="105">
        <v>51.672823983746497</v>
      </c>
      <c r="F206" s="105">
        <f t="shared" ref="F206" si="534">(ROUND(E206,1)-ROUND(E205,1))</f>
        <v>1.2000000000000028</v>
      </c>
      <c r="G206" s="112">
        <f t="shared" si="72"/>
        <v>1.3000000000000043</v>
      </c>
      <c r="H206" s="105">
        <v>51.196858478744701</v>
      </c>
      <c r="I206" s="113">
        <f t="shared" ref="I206" si="535">(ROUND(H206,1)-ROUND(H205,1))</f>
        <v>-0.19999999999999574</v>
      </c>
      <c r="J206" s="110">
        <v>51.582129999999999</v>
      </c>
      <c r="K206" s="111">
        <f t="shared" si="73"/>
        <v>-3.6000000000000014</v>
      </c>
      <c r="L206" s="105">
        <v>51.8276058554477</v>
      </c>
      <c r="M206" s="105">
        <f t="shared" ref="M206" si="536">(ROUND(L206,1)-ROUND(L205,1))</f>
        <v>1.8999999999999986</v>
      </c>
      <c r="N206" s="112">
        <f t="shared" ref="N206" si="537">(ROUND(L206,1)-ROUND(L194,1))</f>
        <v>-3.5</v>
      </c>
      <c r="O206" s="15">
        <v>51.523394184329803</v>
      </c>
      <c r="P206" s="114">
        <f t="shared" ref="P206" si="538">(ROUND(O206,1)-ROUND(O205,1))</f>
        <v>0</v>
      </c>
      <c r="Q206" s="110">
        <v>54.320990000000002</v>
      </c>
      <c r="R206" s="111">
        <f t="shared" ref="R206" si="539">(ROUND(Q206,1)-ROUND(Q194,1))</f>
        <v>1.7999999999999972</v>
      </c>
      <c r="S206" s="105">
        <v>53.641701480163803</v>
      </c>
      <c r="T206" s="105">
        <f t="shared" ref="T206" si="540">(ROUND(S206,1)-ROUND(S205,1))</f>
        <v>3.8000000000000043</v>
      </c>
      <c r="U206" s="112">
        <f t="shared" ref="U206" si="541">(ROUND(S206,1)-ROUND(S194,1))</f>
        <v>2.2000000000000028</v>
      </c>
      <c r="V206" s="15">
        <v>51.820137458721703</v>
      </c>
      <c r="W206" s="114">
        <f t="shared" ref="W206" si="542">(ROUND(V206,1)-ROUND(V205,1))</f>
        <v>-0.60000000000000142</v>
      </c>
      <c r="X206" s="110">
        <v>52.469140000000003</v>
      </c>
      <c r="Y206" s="111">
        <f t="shared" ref="Y206" si="543">(ROUND(X206,1)-ROUND(X194,1))</f>
        <v>-0.79999999999999716</v>
      </c>
      <c r="Z206" s="105">
        <v>51.8324047551666</v>
      </c>
      <c r="AA206" s="105">
        <f t="shared" ref="AA206" si="544">(ROUND(Z206,1)-ROUND(Z205,1))</f>
        <v>0.19999999999999574</v>
      </c>
      <c r="AB206" s="112">
        <f t="shared" ref="AB206" si="545">(ROUND(Z206,1)-ROUND(Z194,1))</f>
        <v>-0.60000000000000142</v>
      </c>
      <c r="AC206" s="15">
        <v>51.9494982931542</v>
      </c>
      <c r="AD206" s="114">
        <f t="shared" ref="AD206" si="546">(ROUND(AC206,1)-ROUND(AC205,1))</f>
        <v>-0.60000000000000142</v>
      </c>
      <c r="AE206" s="110">
        <v>50.925930000000001</v>
      </c>
      <c r="AF206" s="111">
        <f t="shared" ref="AF206" si="547">(ROUND(AE206,1)-ROUND(AE205,1))</f>
        <v>-0.39999999999999858</v>
      </c>
      <c r="AG206" s="105">
        <v>50.411784108714002</v>
      </c>
      <c r="AH206" s="105">
        <f t="shared" ref="AH206" si="548">(ROUND(AG206,1)-ROUND(AG205,1))</f>
        <v>0.39999999999999858</v>
      </c>
      <c r="AI206" s="112">
        <f t="shared" ref="AI206" si="549">(ROUND(AG206,1)-ROUND(AG194,1))</f>
        <v>0.39999999999999858</v>
      </c>
      <c r="AJ206" s="117">
        <v>50.040103327272902</v>
      </c>
      <c r="AK206" s="114">
        <f t="shared" ref="AK206" si="550">(ROUND(AJ206,1)-ROUND(AJ205,1))</f>
        <v>-0.20000000000000284</v>
      </c>
      <c r="AL206" s="110">
        <v>47.839509999999997</v>
      </c>
      <c r="AM206" s="111">
        <f t="shared" ref="AM206" si="551">(ROUND(AL206,1)-ROUND(AL194,1))</f>
        <v>-3.8000000000000043</v>
      </c>
      <c r="AN206" s="105">
        <v>47.661140070334802</v>
      </c>
      <c r="AO206" s="105">
        <f t="shared" ref="AO206" si="552">(ROUND(AN206,1)-ROUND(AN205,1))</f>
        <v>-1.5</v>
      </c>
      <c r="AP206" s="112">
        <f t="shared" ref="AP206" si="553">(ROUND(AN206,1)-ROUND(AN194,1))</f>
        <v>-3.3999999999999986</v>
      </c>
      <c r="AQ206" s="117">
        <v>49.201931928549399</v>
      </c>
      <c r="AR206" s="114">
        <f t="shared" ref="AR206" si="554">(ROUND(AQ206,1)-ROUND(AQ205,1))</f>
        <v>0.10000000000000142</v>
      </c>
      <c r="AS206" s="110">
        <v>54.012349999999998</v>
      </c>
      <c r="AT206" s="111">
        <f t="shared" ref="AT206" si="555">(ROUND(AS206,1)-ROUND(AS194,1))</f>
        <v>8.1000000000000014</v>
      </c>
      <c r="AU206" s="105">
        <v>54.012349999999998</v>
      </c>
      <c r="AV206" s="105">
        <f t="shared" ref="AV206" si="556">(ROUND(AU206,1)-ROUND(AU205,1))</f>
        <v>2.7000000000000028</v>
      </c>
      <c r="AW206" s="112">
        <f t="shared" ref="AW206" si="557">(ROUND(AU206,1)-ROUND(AU194,1))</f>
        <v>8.1000000000000014</v>
      </c>
      <c r="AX206" s="117">
        <v>53.0472968824294</v>
      </c>
      <c r="AY206" s="114">
        <f t="shared" ref="AY206" si="558">(ROUND(AX206,1)-ROUND(AX205,1))</f>
        <v>0.20000000000000284</v>
      </c>
      <c r="IT206" s="58" t="s">
        <v>29</v>
      </c>
    </row>
    <row r="207" spans="1:254">
      <c r="A207" s="42"/>
      <c r="B207" s="60" t="s">
        <v>11</v>
      </c>
      <c r="C207" s="110">
        <v>51.358020000000003</v>
      </c>
      <c r="D207" s="111">
        <f t="shared" si="71"/>
        <v>1.6000000000000014</v>
      </c>
      <c r="E207" s="105">
        <v>50.731494052345703</v>
      </c>
      <c r="F207" s="105">
        <f t="shared" ref="F207" si="559">(ROUND(E207,1)-ROUND(E206,1))</f>
        <v>-1</v>
      </c>
      <c r="G207" s="112">
        <f t="shared" si="72"/>
        <v>1.3000000000000043</v>
      </c>
      <c r="H207" s="105">
        <v>51.058170283290202</v>
      </c>
      <c r="I207" s="113">
        <f t="shared" ref="I207" si="560">(ROUND(H207,1)-ROUND(H206,1))</f>
        <v>-0.10000000000000142</v>
      </c>
      <c r="J207" s="110">
        <v>52.101640000000003</v>
      </c>
      <c r="K207" s="111">
        <f t="shared" si="73"/>
        <v>-3.2999999999999972</v>
      </c>
      <c r="L207" s="105">
        <v>51.642963583765997</v>
      </c>
      <c r="M207" s="105">
        <f t="shared" ref="M207" si="561">(ROUND(L207,1)-ROUND(L206,1))</f>
        <v>-0.19999999999999574</v>
      </c>
      <c r="N207" s="112">
        <f t="shared" ref="N207" si="562">(ROUND(L207,1)-ROUND(L195,1))</f>
        <v>-3.2999999999999972</v>
      </c>
      <c r="O207" s="15">
        <v>51.821954192963901</v>
      </c>
      <c r="P207" s="114">
        <f t="shared" ref="P207" si="563">(ROUND(O207,1)-ROUND(O206,1))</f>
        <v>0.29999999999999716</v>
      </c>
      <c r="Q207" s="110">
        <v>55.55556</v>
      </c>
      <c r="R207" s="111">
        <f t="shared" ref="R207" si="564">(ROUND(Q207,1)-ROUND(Q195,1))</f>
        <v>4.6000000000000014</v>
      </c>
      <c r="S207" s="105">
        <v>52.995147857863401</v>
      </c>
      <c r="T207" s="105">
        <f t="shared" ref="T207" si="565">(ROUND(S207,1)-ROUND(S206,1))</f>
        <v>-0.60000000000000142</v>
      </c>
      <c r="U207" s="112">
        <f t="shared" ref="U207" si="566">(ROUND(S207,1)-ROUND(S195,1))</f>
        <v>3.7999999999999972</v>
      </c>
      <c r="V207" s="15">
        <v>51.440608654035302</v>
      </c>
      <c r="W207" s="114">
        <f t="shared" ref="W207" si="567">(ROUND(V207,1)-ROUND(V206,1))</f>
        <v>-0.39999999999999858</v>
      </c>
      <c r="X207" s="110">
        <v>55.24691</v>
      </c>
      <c r="Y207" s="111">
        <f t="shared" ref="Y207" si="568">(ROUND(X207,1)-ROUND(X195,1))</f>
        <v>3.3000000000000043</v>
      </c>
      <c r="Z207" s="105">
        <v>53.011676056615897</v>
      </c>
      <c r="AA207" s="105">
        <f t="shared" ref="AA207" si="569">(ROUND(Z207,1)-ROUND(Z206,1))</f>
        <v>1.2000000000000028</v>
      </c>
      <c r="AB207" s="112">
        <f t="shared" ref="AB207" si="570">(ROUND(Z207,1)-ROUND(Z195,1))</f>
        <v>2.7999999999999972</v>
      </c>
      <c r="AC207" s="15">
        <v>51.373497669369598</v>
      </c>
      <c r="AD207" s="114">
        <f t="shared" ref="AD207" si="571">(ROUND(AC207,1)-ROUND(AC206,1))</f>
        <v>-0.5</v>
      </c>
      <c r="AE207" s="110">
        <v>49.691360000000003</v>
      </c>
      <c r="AF207" s="111">
        <f t="shared" ref="AF207" si="572">(ROUND(AE207,1)-ROUND(AE206,1))</f>
        <v>-1.1999999999999957</v>
      </c>
      <c r="AG207" s="105">
        <v>49.8964562920332</v>
      </c>
      <c r="AH207" s="105">
        <f t="shared" ref="AH207" si="573">(ROUND(AG207,1)-ROUND(AG206,1))</f>
        <v>-0.5</v>
      </c>
      <c r="AI207" s="112">
        <f t="shared" ref="AI207" si="574">(ROUND(AG207,1)-ROUND(AG195,1))</f>
        <v>0.89999999999999858</v>
      </c>
      <c r="AJ207" s="117">
        <v>50.038567024589497</v>
      </c>
      <c r="AK207" s="114">
        <f t="shared" ref="AK207" si="575">(ROUND(AJ207,1)-ROUND(AJ206,1))</f>
        <v>0</v>
      </c>
      <c r="AL207" s="110">
        <v>45.370370000000001</v>
      </c>
      <c r="AM207" s="111">
        <f t="shared" ref="AM207" si="576">(ROUND(AL207,1)-ROUND(AL195,1))</f>
        <v>-7</v>
      </c>
      <c r="AN207" s="105">
        <v>45.039048375320498</v>
      </c>
      <c r="AO207" s="105">
        <f t="shared" ref="AO207" si="577">(ROUND(AN207,1)-ROUND(AN206,1))</f>
        <v>-2.7000000000000028</v>
      </c>
      <c r="AP207" s="112">
        <f t="shared" ref="AP207" si="578">(ROUND(AN207,1)-ROUND(AN195,1))</f>
        <v>-6.7000000000000028</v>
      </c>
      <c r="AQ207" s="117">
        <v>49.323452798261897</v>
      </c>
      <c r="AR207" s="114">
        <f t="shared" ref="AR207" si="579">(ROUND(AQ207,1)-ROUND(AQ206,1))</f>
        <v>9.9999999999994316E-2</v>
      </c>
      <c r="AS207" s="110">
        <v>50.925930000000001</v>
      </c>
      <c r="AT207" s="111">
        <f t="shared" ref="AT207" si="580">(ROUND(AS207,1)-ROUND(AS195,1))</f>
        <v>5.6999999999999957</v>
      </c>
      <c r="AU207" s="105">
        <v>50.925930000000001</v>
      </c>
      <c r="AV207" s="105">
        <f t="shared" ref="AV207" si="581">(ROUND(AU207,1)-ROUND(AU206,1))</f>
        <v>-3.1000000000000014</v>
      </c>
      <c r="AW207" s="112">
        <f t="shared" ref="AW207" si="582">(ROUND(AU207,1)-ROUND(AU195,1))</f>
        <v>5.6999999999999957</v>
      </c>
      <c r="AX207" s="117">
        <v>53.167481441627103</v>
      </c>
      <c r="AY207" s="114">
        <f t="shared" ref="AY207" si="583">(ROUND(AX207,1)-ROUND(AX206,1))</f>
        <v>0.20000000000000284</v>
      </c>
      <c r="IT207" s="58" t="s">
        <v>29</v>
      </c>
    </row>
    <row r="208" spans="1:254">
      <c r="A208" s="42"/>
      <c r="B208" s="60" t="s">
        <v>12</v>
      </c>
      <c r="C208" s="110">
        <v>51.807229999999997</v>
      </c>
      <c r="D208" s="111">
        <f t="shared" si="71"/>
        <v>4.2999999999999972</v>
      </c>
      <c r="E208" s="105">
        <v>52.5035002373168</v>
      </c>
      <c r="F208" s="105">
        <f t="shared" ref="F208" si="584">(ROUND(E208,1)-ROUND(E207,1))</f>
        <v>1.7999999999999972</v>
      </c>
      <c r="G208" s="112">
        <f t="shared" si="72"/>
        <v>4</v>
      </c>
      <c r="H208" s="105">
        <v>51.070510671978298</v>
      </c>
      <c r="I208" s="113">
        <f t="shared" ref="I208" si="585">(ROUND(H208,1)-ROUND(H207,1))</f>
        <v>0</v>
      </c>
      <c r="J208" s="110">
        <v>51.646050000000002</v>
      </c>
      <c r="K208" s="111">
        <f t="shared" si="73"/>
        <v>-0.29999999999999716</v>
      </c>
      <c r="L208" s="105">
        <v>53.961230402427603</v>
      </c>
      <c r="M208" s="105">
        <f t="shared" ref="M208" si="586">(ROUND(L208,1)-ROUND(L207,1))</f>
        <v>2.3999999999999986</v>
      </c>
      <c r="N208" s="112">
        <f t="shared" ref="N208" si="587">(ROUND(L208,1)-ROUND(L196,1))</f>
        <v>-0.29999999999999716</v>
      </c>
      <c r="O208" s="15">
        <v>52.356930826201797</v>
      </c>
      <c r="P208" s="114">
        <f t="shared" ref="P208" si="588">(ROUND(O208,1)-ROUND(O207,1))</f>
        <v>0.60000000000000142</v>
      </c>
      <c r="Q208" s="110">
        <v>51.506019999999999</v>
      </c>
      <c r="R208" s="111">
        <f t="shared" ref="R208" si="589">(ROUND(Q208,1)-ROUND(Q196,1))</f>
        <v>2</v>
      </c>
      <c r="S208" s="105">
        <v>51.137558548037198</v>
      </c>
      <c r="T208" s="105">
        <f t="shared" ref="T208" si="590">(ROUND(S208,1)-ROUND(S207,1))</f>
        <v>-1.8999999999999986</v>
      </c>
      <c r="U208" s="112">
        <f t="shared" ref="U208" si="591">(ROUND(S208,1)-ROUND(S196,1))</f>
        <v>1.3999999999999986</v>
      </c>
      <c r="V208" s="15">
        <v>51.399578864333897</v>
      </c>
      <c r="W208" s="114">
        <f t="shared" ref="W208" si="592">(ROUND(V208,1)-ROUND(V207,1))</f>
        <v>0</v>
      </c>
      <c r="X208" s="110">
        <v>50.602409999999999</v>
      </c>
      <c r="Y208" s="111">
        <f t="shared" ref="Y208" si="593">(ROUND(X208,1)-ROUND(X196,1))</f>
        <v>1.5</v>
      </c>
      <c r="Z208" s="105">
        <v>50.978521758753701</v>
      </c>
      <c r="AA208" s="105">
        <f t="shared" ref="AA208" si="594">(ROUND(Z208,1)-ROUND(Z207,1))</f>
        <v>-2</v>
      </c>
      <c r="AB208" s="112">
        <f t="shared" ref="AB208" si="595">(ROUND(Z208,1)-ROUND(Z196,1))</f>
        <v>0.89999999999999858</v>
      </c>
      <c r="AC208" s="15">
        <v>51.0274501297407</v>
      </c>
      <c r="AD208" s="114">
        <f t="shared" ref="AD208" si="596">(ROUND(AC208,1)-ROUND(AC207,1))</f>
        <v>-0.39999999999999858</v>
      </c>
      <c r="AE208" s="110">
        <v>50.301200000000001</v>
      </c>
      <c r="AF208" s="111">
        <f t="shared" ref="AF208" si="597">(ROUND(AE208,1)-ROUND(AE207,1))</f>
        <v>0.59999999999999432</v>
      </c>
      <c r="AG208" s="105">
        <v>52.744655891640001</v>
      </c>
      <c r="AH208" s="105">
        <f t="shared" ref="AH208" si="598">(ROUND(AG208,1)-ROUND(AG207,1))</f>
        <v>2.8000000000000043</v>
      </c>
      <c r="AI208" s="112">
        <f t="shared" ref="AI208" si="599">(ROUND(AG208,1)-ROUND(AG196,1))</f>
        <v>2.8000000000000043</v>
      </c>
      <c r="AJ208" s="117">
        <v>50.152796691363299</v>
      </c>
      <c r="AK208" s="114">
        <f t="shared" ref="AK208" si="600">(ROUND(AJ208,1)-ROUND(AJ207,1))</f>
        <v>0.20000000000000284</v>
      </c>
      <c r="AL208" s="110">
        <v>50.602409999999999</v>
      </c>
      <c r="AM208" s="111">
        <f t="shared" ref="AM208" si="601">(ROUND(AL208,1)-ROUND(AL196,1))</f>
        <v>1.5</v>
      </c>
      <c r="AN208" s="105">
        <v>50.276638047966102</v>
      </c>
      <c r="AO208" s="105">
        <f t="shared" ref="AO208" si="602">(ROUND(AN208,1)-ROUND(AN207,1))</f>
        <v>5.2999999999999972</v>
      </c>
      <c r="AP208" s="112">
        <f t="shared" ref="AP208" si="603">(ROUND(AN208,1)-ROUND(AN196,1))</f>
        <v>1.1999999999999957</v>
      </c>
      <c r="AQ208" s="117">
        <v>49.436328275786302</v>
      </c>
      <c r="AR208" s="114">
        <f t="shared" ref="AR208" si="604">(ROUND(AQ208,1)-ROUND(AQ207,1))</f>
        <v>0.10000000000000142</v>
      </c>
      <c r="AS208" s="110">
        <v>56.024099999999997</v>
      </c>
      <c r="AT208" s="111">
        <f t="shared" ref="AT208" si="605">(ROUND(AS208,1)-ROUND(AS196,1))</f>
        <v>13.5</v>
      </c>
      <c r="AU208" s="105">
        <v>56.024099999999997</v>
      </c>
      <c r="AV208" s="105">
        <f t="shared" ref="AV208" si="606">(ROUND(AU208,1)-ROUND(AU207,1))</f>
        <v>5.1000000000000014</v>
      </c>
      <c r="AW208" s="112">
        <f t="shared" ref="AW208" si="607">(ROUND(AU208,1)-ROUND(AU196,1))</f>
        <v>13.5</v>
      </c>
      <c r="AX208" s="117">
        <v>53.154942414390597</v>
      </c>
      <c r="AY208" s="114">
        <f t="shared" ref="AY208" si="608">(ROUND(AX208,1)-ROUND(AX207,1))</f>
        <v>0</v>
      </c>
      <c r="IT208" s="58" t="s">
        <v>29</v>
      </c>
    </row>
    <row r="209" spans="1:254">
      <c r="A209" s="42">
        <v>2022</v>
      </c>
      <c r="B209" s="60" t="s">
        <v>4</v>
      </c>
      <c r="C209" s="110">
        <v>47.440480000000001</v>
      </c>
      <c r="D209" s="111">
        <f t="shared" si="71"/>
        <v>-1.3000000000000043</v>
      </c>
      <c r="E209" s="105">
        <v>49.230385558218003</v>
      </c>
      <c r="F209" s="105">
        <f t="shared" ref="F209" si="609">(ROUND(E209,1)-ROUND(E208,1))</f>
        <v>-3.2999999999999972</v>
      </c>
      <c r="G209" s="112">
        <f t="shared" si="72"/>
        <v>-1.3999999999999986</v>
      </c>
      <c r="H209" s="105">
        <v>51.112513358929803</v>
      </c>
      <c r="I209" s="113">
        <f t="shared" ref="I209" si="610">(ROUND(H209,1)-ROUND(H208,1))</f>
        <v>0</v>
      </c>
      <c r="J209" s="110">
        <v>50.133110000000002</v>
      </c>
      <c r="K209" s="111">
        <f t="shared" si="73"/>
        <v>-1.3999999999999986</v>
      </c>
      <c r="L209" s="105">
        <v>51.604876862172098</v>
      </c>
      <c r="M209" s="105">
        <f t="shared" ref="M209" si="611">(ROUND(L209,1)-ROUND(L208,1))</f>
        <v>-2.3999999999999986</v>
      </c>
      <c r="N209" s="112">
        <f t="shared" ref="N209" si="612">(ROUND(L209,1)-ROUND(L197,1))</f>
        <v>-1.5</v>
      </c>
      <c r="O209" s="15">
        <v>52.860342837891501</v>
      </c>
      <c r="P209" s="114">
        <f t="shared" ref="P209" si="613">(ROUND(O209,1)-ROUND(O208,1))</f>
        <v>0.5</v>
      </c>
      <c r="Q209" s="110">
        <v>46.428570000000001</v>
      </c>
      <c r="R209" s="111">
        <f t="shared" ref="R209" si="614">(ROUND(Q209,1)-ROUND(Q197,1))</f>
        <v>-0.5</v>
      </c>
      <c r="S209" s="105">
        <v>49.287228005049599</v>
      </c>
      <c r="T209" s="105">
        <f t="shared" ref="T209" si="615">(ROUND(S209,1)-ROUND(S208,1))</f>
        <v>-1.8000000000000043</v>
      </c>
      <c r="U209" s="112">
        <f t="shared" ref="U209" si="616">(ROUND(S209,1)-ROUND(S197,1))</f>
        <v>-0.70000000000000284</v>
      </c>
      <c r="V209" s="15">
        <v>51.479135396988802</v>
      </c>
      <c r="W209" s="114">
        <f t="shared" ref="W209" si="617">(ROUND(V209,1)-ROUND(V208,1))</f>
        <v>0.10000000000000142</v>
      </c>
      <c r="X209" s="110">
        <v>46.130949999999999</v>
      </c>
      <c r="Y209" s="111">
        <f t="shared" ref="Y209" si="618">(ROUND(X209,1)-ROUND(X197,1))</f>
        <v>-2.2999999999999972</v>
      </c>
      <c r="Z209" s="105">
        <v>48.984651915211998</v>
      </c>
      <c r="AA209" s="105">
        <f t="shared" ref="AA209" si="619">(ROUND(Z209,1)-ROUND(Z208,1))</f>
        <v>-2</v>
      </c>
      <c r="AB209" s="112">
        <f t="shared" ref="AB209" si="620">(ROUND(Z209,1)-ROUND(Z197,1))</f>
        <v>-1.7999999999999972</v>
      </c>
      <c r="AC209" s="15">
        <v>50.9115090914269</v>
      </c>
      <c r="AD209" s="114">
        <f t="shared" ref="AD209" si="621">(ROUND(AC209,1)-ROUND(AC208,1))</f>
        <v>-0.10000000000000142</v>
      </c>
      <c r="AE209" s="110">
        <v>46.428570000000001</v>
      </c>
      <c r="AF209" s="111">
        <f t="shared" ref="AF209" si="622">(ROUND(AE209,1)-ROUND(AE208,1))</f>
        <v>-3.8999999999999986</v>
      </c>
      <c r="AG209" s="105">
        <v>46.922274707561698</v>
      </c>
      <c r="AH209" s="105">
        <f t="shared" ref="AH209" si="623">(ROUND(AG209,1)-ROUND(AG208,1))</f>
        <v>-5.8000000000000043</v>
      </c>
      <c r="AI209" s="112">
        <f t="shared" ref="AI209" si="624">(ROUND(AG209,1)-ROUND(AG197,1))</f>
        <v>-2.8000000000000043</v>
      </c>
      <c r="AJ209" s="117">
        <v>50.281938385129301</v>
      </c>
      <c r="AK209" s="114">
        <f t="shared" ref="AK209" si="625">(ROUND(AJ209,1)-ROUND(AJ208,1))</f>
        <v>9.9999999999994316E-2</v>
      </c>
      <c r="AL209" s="110">
        <v>47.916670000000003</v>
      </c>
      <c r="AM209" s="111">
        <f t="shared" ref="AM209" si="626">(ROUND(AL209,1)-ROUND(AL197,1))</f>
        <v>-0.5</v>
      </c>
      <c r="AN209" s="105">
        <v>48.350901851541103</v>
      </c>
      <c r="AO209" s="105">
        <f t="shared" ref="AO209" si="627">(ROUND(AN209,1)-ROUND(AN208,1))</f>
        <v>-1.8999999999999986</v>
      </c>
      <c r="AP209" s="112">
        <f t="shared" ref="AP209" si="628">(ROUND(AN209,1)-ROUND(AN197,1))</f>
        <v>-0.20000000000000284</v>
      </c>
      <c r="AQ209" s="117">
        <v>49.5384093421331</v>
      </c>
      <c r="AR209" s="114">
        <f t="shared" ref="AR209" si="629">(ROUND(AQ209,1)-ROUND(AQ208,1))</f>
        <v>0.10000000000000142</v>
      </c>
      <c r="AS209" s="110">
        <v>50.297620000000002</v>
      </c>
      <c r="AT209" s="111">
        <f t="shared" ref="AT209" si="630">(ROUND(AS209,1)-ROUND(AS197,1))</f>
        <v>-0.10000000000000142</v>
      </c>
      <c r="AU209" s="105">
        <v>50.297620000000002</v>
      </c>
      <c r="AV209" s="105">
        <f t="shared" ref="AV209" si="631">(ROUND(AU209,1)-ROUND(AU208,1))</f>
        <v>-5.7000000000000028</v>
      </c>
      <c r="AW209" s="112">
        <f t="shared" ref="AW209" si="632">(ROUND(AU209,1)-ROUND(AU197,1))</f>
        <v>-0.10000000000000142</v>
      </c>
      <c r="AX209" s="117">
        <v>53.037213404392404</v>
      </c>
      <c r="AY209" s="114">
        <f t="shared" ref="AY209" si="633">(ROUND(AX209,1)-ROUND(AX208,1))</f>
        <v>-0.20000000000000284</v>
      </c>
      <c r="IT209" s="58" t="s">
        <v>29</v>
      </c>
    </row>
    <row r="210" spans="1:254">
      <c r="A210" s="42"/>
      <c r="B210" s="60" t="s">
        <v>5</v>
      </c>
      <c r="C210" s="110">
        <v>51.758240000000001</v>
      </c>
      <c r="D210" s="111">
        <f t="shared" ref="D210:D221" si="634">(ROUND(C210,1)-ROUND(C198,1))</f>
        <v>1.7999999999999972</v>
      </c>
      <c r="E210" s="105">
        <v>50.7008613865721</v>
      </c>
      <c r="F210" s="105">
        <f t="shared" ref="F210" si="635">(ROUND(E210,1)-ROUND(E209,1))</f>
        <v>1.5</v>
      </c>
      <c r="G210" s="112">
        <f t="shared" ref="G210:G221" si="636">(ROUND(E210,1)-ROUND(E198,1))</f>
        <v>1.5</v>
      </c>
      <c r="H210" s="105">
        <v>51.144987365694597</v>
      </c>
      <c r="I210" s="113">
        <f t="shared" ref="I210" si="637">(ROUND(H210,1)-ROUND(H209,1))</f>
        <v>0</v>
      </c>
      <c r="J210" s="110">
        <v>53.779000000000003</v>
      </c>
      <c r="K210" s="111">
        <f t="shared" ref="K210:K221" si="638">(ROUND(J210,1)-ROUND(J198,1))</f>
        <v>2.5999999999999943</v>
      </c>
      <c r="L210" s="105">
        <v>52.918255754472298</v>
      </c>
      <c r="M210" s="105">
        <f t="shared" ref="M210" si="639">(ROUND(L210,1)-ROUND(L209,1))</f>
        <v>1.2999999999999972</v>
      </c>
      <c r="N210" s="112">
        <f t="shared" ref="N210" si="640">(ROUND(L210,1)-ROUND(L198,1))</f>
        <v>1.6000000000000014</v>
      </c>
      <c r="O210" s="15">
        <v>53.097151706755703</v>
      </c>
      <c r="P210" s="114">
        <f t="shared" ref="P210" si="641">(ROUND(O210,1)-ROUND(O209,1))</f>
        <v>0.20000000000000284</v>
      </c>
      <c r="Q210" s="110">
        <v>51.373629999999999</v>
      </c>
      <c r="R210" s="111">
        <f t="shared" ref="R210" si="642">(ROUND(Q210,1)-ROUND(Q198,1))</f>
        <v>0.5</v>
      </c>
      <c r="S210" s="105">
        <v>50.361963808781503</v>
      </c>
      <c r="T210" s="105">
        <f t="shared" ref="T210" si="643">(ROUND(S210,1)-ROUND(S209,1))</f>
        <v>1.1000000000000014</v>
      </c>
      <c r="U210" s="112">
        <f t="shared" ref="U210" si="644">(ROUND(S210,1)-ROUND(S198,1))</f>
        <v>0.10000000000000142</v>
      </c>
      <c r="V210" s="15">
        <v>51.640059149631597</v>
      </c>
      <c r="W210" s="114">
        <f t="shared" ref="W210" si="645">(ROUND(V210,1)-ROUND(V209,1))</f>
        <v>0.10000000000000142</v>
      </c>
      <c r="X210" s="110">
        <v>51.648350000000001</v>
      </c>
      <c r="Y210" s="111">
        <f t="shared" ref="Y210" si="646">(ROUND(X210,1)-ROUND(X198,1))</f>
        <v>0.30000000000000426</v>
      </c>
      <c r="Z210" s="105">
        <v>50.4943067689941</v>
      </c>
      <c r="AA210" s="105">
        <f t="shared" ref="AA210" si="647">(ROUND(Z210,1)-ROUND(Z209,1))</f>
        <v>1.5</v>
      </c>
      <c r="AB210" s="112">
        <f t="shared" ref="AB210" si="648">(ROUND(Z210,1)-ROUND(Z198,1))</f>
        <v>-0.60000000000000142</v>
      </c>
      <c r="AC210" s="15">
        <v>51.025282378141597</v>
      </c>
      <c r="AD210" s="114">
        <f t="shared" ref="AD210" si="649">(ROUND(AC210,1)-ROUND(AC209,1))</f>
        <v>0.10000000000000142</v>
      </c>
      <c r="AE210" s="110">
        <v>51.373629999999999</v>
      </c>
      <c r="AF210" s="111">
        <f t="shared" ref="AF210" si="650">(ROUND(AE210,1)-ROUND(AE209,1))</f>
        <v>5</v>
      </c>
      <c r="AG210" s="105">
        <v>50.575125371659801</v>
      </c>
      <c r="AH210" s="105">
        <f t="shared" ref="AH210" si="651">(ROUND(AG210,1)-ROUND(AG209,1))</f>
        <v>3.7000000000000028</v>
      </c>
      <c r="AI210" s="112">
        <f t="shared" ref="AI210" si="652">(ROUND(AG210,1)-ROUND(AG198,1))</f>
        <v>-0.19999999999999574</v>
      </c>
      <c r="AJ210" s="117">
        <v>50.388008580761998</v>
      </c>
      <c r="AK210" s="114">
        <f t="shared" ref="AK210" si="653">(ROUND(AJ210,1)-ROUND(AJ209,1))</f>
        <v>0.10000000000000142</v>
      </c>
      <c r="AL210" s="110">
        <v>49.725270000000002</v>
      </c>
      <c r="AM210" s="111">
        <f t="shared" ref="AM210" si="654">(ROUND(AL210,1)-ROUND(AL198,1))</f>
        <v>1.4000000000000057</v>
      </c>
      <c r="AN210" s="105">
        <v>49.774750490265902</v>
      </c>
      <c r="AO210" s="105">
        <f t="shared" ref="AO210" si="655">(ROUND(AN210,1)-ROUND(AN209,1))</f>
        <v>1.3999999999999986</v>
      </c>
      <c r="AP210" s="112">
        <f t="shared" ref="AP210" si="656">(ROUND(AN210,1)-ROUND(AN198,1))</f>
        <v>1.3999999999999986</v>
      </c>
      <c r="AQ210" s="117">
        <v>49.619858814185598</v>
      </c>
      <c r="AR210" s="114">
        <f t="shared" ref="AR210" si="657">(ROUND(AQ210,1)-ROUND(AQ209,1))</f>
        <v>0.10000000000000142</v>
      </c>
      <c r="AS210" s="110">
        <v>54.67033</v>
      </c>
      <c r="AT210" s="111">
        <f t="shared" ref="AT210" si="658">(ROUND(AS210,1)-ROUND(AS198,1))</f>
        <v>6.4000000000000057</v>
      </c>
      <c r="AU210" s="105">
        <v>54.67033</v>
      </c>
      <c r="AV210" s="105">
        <f t="shared" ref="AV210" si="659">(ROUND(AU210,1)-ROUND(AU209,1))</f>
        <v>4.4000000000000057</v>
      </c>
      <c r="AW210" s="112">
        <f t="shared" ref="AW210" si="660">(ROUND(AU210,1)-ROUND(AU198,1))</f>
        <v>6.7000000000000028</v>
      </c>
      <c r="AX210" s="117">
        <v>52.8582532769612</v>
      </c>
      <c r="AY210" s="114">
        <f t="shared" ref="AY210" si="661">(ROUND(AX210,1)-ROUND(AX209,1))</f>
        <v>-0.10000000000000142</v>
      </c>
      <c r="IT210" s="58" t="s">
        <v>29</v>
      </c>
    </row>
    <row r="211" spans="1:254">
      <c r="A211" s="42"/>
      <c r="B211" s="60" t="s">
        <v>6</v>
      </c>
      <c r="C211" s="110">
        <v>53.031910000000003</v>
      </c>
      <c r="D211" s="111">
        <f t="shared" si="634"/>
        <v>1.2999999999999972</v>
      </c>
      <c r="E211" s="105">
        <v>51.659255426839302</v>
      </c>
      <c r="F211" s="105">
        <f t="shared" ref="F211" si="662">(ROUND(E211,1)-ROUND(E210,1))</f>
        <v>1</v>
      </c>
      <c r="G211" s="112">
        <f t="shared" si="636"/>
        <v>1.3000000000000043</v>
      </c>
      <c r="H211" s="105">
        <v>51.115936388634999</v>
      </c>
      <c r="I211" s="113">
        <f t="shared" ref="I211" si="663">(ROUND(H211,1)-ROUND(H210,1))</f>
        <v>0</v>
      </c>
      <c r="J211" s="110">
        <v>54.36045</v>
      </c>
      <c r="K211" s="111">
        <f t="shared" si="638"/>
        <v>0.5</v>
      </c>
      <c r="L211" s="105">
        <v>54.048290915053002</v>
      </c>
      <c r="M211" s="105">
        <f t="shared" ref="M211" si="664">(ROUND(L211,1)-ROUND(L210,1))</f>
        <v>1.1000000000000014</v>
      </c>
      <c r="N211" s="112">
        <f t="shared" ref="N211" si="665">(ROUND(L211,1)-ROUND(L199,1))</f>
        <v>-0.10000000000000142</v>
      </c>
      <c r="O211" s="15">
        <v>53.0358330036916</v>
      </c>
      <c r="P211" s="114">
        <f t="shared" ref="P211" si="666">(ROUND(O211,1)-ROUND(O210,1))</f>
        <v>-0.10000000000000142</v>
      </c>
      <c r="Q211" s="110">
        <v>56.117019999999997</v>
      </c>
      <c r="R211" s="111">
        <f t="shared" ref="R211" si="667">(ROUND(Q211,1)-ROUND(Q199,1))</f>
        <v>2.1000000000000014</v>
      </c>
      <c r="S211" s="105">
        <v>53.005904259681799</v>
      </c>
      <c r="T211" s="105">
        <f t="shared" ref="T211" si="668">(ROUND(S211,1)-ROUND(S210,1))</f>
        <v>2.6000000000000014</v>
      </c>
      <c r="U211" s="112">
        <f t="shared" ref="U211" si="669">(ROUND(S211,1)-ROUND(S199,1))</f>
        <v>1.7999999999999972</v>
      </c>
      <c r="V211" s="15">
        <v>51.701951444471398</v>
      </c>
      <c r="W211" s="114">
        <f t="shared" ref="W211" si="670">(ROUND(V211,1)-ROUND(V210,1))</f>
        <v>0.10000000000000142</v>
      </c>
      <c r="X211" s="110">
        <v>54.521279999999997</v>
      </c>
      <c r="Y211" s="111">
        <f t="shared" ref="Y211" si="671">(ROUND(X211,1)-ROUND(X199,1))</f>
        <v>-1.1000000000000014</v>
      </c>
      <c r="Z211" s="105">
        <v>51.393477863939502</v>
      </c>
      <c r="AA211" s="105">
        <f t="shared" ref="AA211" si="672">(ROUND(Z211,1)-ROUND(Z210,1))</f>
        <v>0.89999999999999858</v>
      </c>
      <c r="AB211" s="112">
        <f t="shared" ref="AB211" si="673">(ROUND(Z211,1)-ROUND(Z199,1))</f>
        <v>-1.3000000000000043</v>
      </c>
      <c r="AC211" s="15">
        <v>51.189460500113903</v>
      </c>
      <c r="AD211" s="114">
        <f t="shared" ref="AD211" si="674">(ROUND(AC211,1)-ROUND(AC210,1))</f>
        <v>0.20000000000000284</v>
      </c>
      <c r="AE211" s="110">
        <v>51.861699999999999</v>
      </c>
      <c r="AF211" s="111">
        <f t="shared" ref="AF211" si="675">(ROUND(AE211,1)-ROUND(AE210,1))</f>
        <v>0.5</v>
      </c>
      <c r="AG211" s="105">
        <v>50.858298274545902</v>
      </c>
      <c r="AH211" s="105">
        <f t="shared" ref="AH211" si="676">(ROUND(AG211,1)-ROUND(AG210,1))</f>
        <v>0.29999999999999716</v>
      </c>
      <c r="AI211" s="112">
        <f t="shared" ref="AI211" si="677">(ROUND(AG211,1)-ROUND(AG199,1))</f>
        <v>-1.3000000000000043</v>
      </c>
      <c r="AJ211" s="117">
        <v>50.374327797246998</v>
      </c>
      <c r="AK211" s="114">
        <f t="shared" ref="AK211" si="678">(ROUND(AJ211,1)-ROUND(AJ210,1))</f>
        <v>0</v>
      </c>
      <c r="AL211" s="110">
        <v>51.063830000000003</v>
      </c>
      <c r="AM211" s="111">
        <f t="shared" ref="AM211" si="679">(ROUND(AL211,1)-ROUND(AL199,1))</f>
        <v>4.3000000000000043</v>
      </c>
      <c r="AN211" s="105">
        <v>51.033714703542799</v>
      </c>
      <c r="AO211" s="105">
        <f t="shared" ref="AO211" si="680">(ROUND(AN211,1)-ROUND(AN210,1))</f>
        <v>1.2000000000000028</v>
      </c>
      <c r="AP211" s="112">
        <f t="shared" ref="AP211" si="681">(ROUND(AN211,1)-ROUND(AN199,1))</f>
        <v>4.2000000000000028</v>
      </c>
      <c r="AQ211" s="117">
        <v>49.672171772469497</v>
      </c>
      <c r="AR211" s="114">
        <f t="shared" ref="AR211" si="682">(ROUND(AQ211,1)-ROUND(AQ210,1))</f>
        <v>0.10000000000000142</v>
      </c>
      <c r="AS211" s="110">
        <v>51.595739999999999</v>
      </c>
      <c r="AT211" s="111">
        <f t="shared" ref="AT211" si="683">(ROUND(AS211,1)-ROUND(AS199,1))</f>
        <v>2.8000000000000043</v>
      </c>
      <c r="AU211" s="105">
        <v>51.595739999999999</v>
      </c>
      <c r="AV211" s="105">
        <f t="shared" ref="AV211" si="684">(ROUND(AU211,1)-ROUND(AU210,1))</f>
        <v>-3.1000000000000014</v>
      </c>
      <c r="AW211" s="112">
        <f t="shared" ref="AW211" si="685">(ROUND(AU211,1)-ROUND(AU199,1))</f>
        <v>2.8000000000000043</v>
      </c>
      <c r="AX211" s="117">
        <v>52.6599788554337</v>
      </c>
      <c r="AY211" s="114">
        <f t="shared" ref="AY211" si="686">(ROUND(AX211,1)-ROUND(AX210,1))</f>
        <v>-0.19999999999999574</v>
      </c>
      <c r="IT211" s="58" t="s">
        <v>29</v>
      </c>
    </row>
    <row r="212" spans="1:254">
      <c r="A212" s="42"/>
      <c r="B212" s="60" t="s">
        <v>7</v>
      </c>
      <c r="C212" s="110">
        <v>51.40625</v>
      </c>
      <c r="D212" s="111">
        <f t="shared" si="634"/>
        <v>1.8999999999999986</v>
      </c>
      <c r="E212" s="105">
        <v>52.0032962528973</v>
      </c>
      <c r="F212" s="105">
        <f t="shared" ref="F212" si="687">(ROUND(E212,1)-ROUND(E211,1))</f>
        <v>0.29999999999999716</v>
      </c>
      <c r="G212" s="112">
        <f t="shared" si="636"/>
        <v>2.2999999999999972</v>
      </c>
      <c r="H212" s="105">
        <v>50.989688583543099</v>
      </c>
      <c r="I212" s="113">
        <f t="shared" ref="I212" si="688">(ROUND(H212,1)-ROUND(H211,1))</f>
        <v>-0.10000000000000142</v>
      </c>
      <c r="J212" s="110">
        <v>52.777839999999998</v>
      </c>
      <c r="K212" s="111">
        <f t="shared" si="638"/>
        <v>0.59999999999999432</v>
      </c>
      <c r="L212" s="105">
        <v>53.164310621017897</v>
      </c>
      <c r="M212" s="105">
        <f t="shared" ref="M212" si="689">(ROUND(L212,1)-ROUND(L211,1))</f>
        <v>-0.79999999999999716</v>
      </c>
      <c r="N212" s="112">
        <f t="shared" ref="N212" si="690">(ROUND(L212,1)-ROUND(L200,1))</f>
        <v>1.1000000000000014</v>
      </c>
      <c r="O212" s="15">
        <v>52.772913777668698</v>
      </c>
      <c r="P212" s="114">
        <f t="shared" ref="P212" si="691">(ROUND(O212,1)-ROUND(O211,1))</f>
        <v>-0.20000000000000284</v>
      </c>
      <c r="Q212" s="110">
        <v>52.604170000000003</v>
      </c>
      <c r="R212" s="111">
        <f t="shared" ref="R212" si="692">(ROUND(Q212,1)-ROUND(Q200,1))</f>
        <v>3.3999999999999986</v>
      </c>
      <c r="S212" s="105">
        <v>54.479305311799699</v>
      </c>
      <c r="T212" s="105">
        <f t="shared" ref="T212" si="693">(ROUND(S212,1)-ROUND(S211,1))</f>
        <v>1.5</v>
      </c>
      <c r="U212" s="112">
        <f t="shared" ref="U212" si="694">(ROUND(S212,1)-ROUND(S200,1))</f>
        <v>3.8999999999999986</v>
      </c>
      <c r="V212" s="15">
        <v>51.500691617499498</v>
      </c>
      <c r="W212" s="114">
        <f t="shared" ref="W212" si="695">(ROUND(V212,1)-ROUND(V211,1))</f>
        <v>-0.20000000000000284</v>
      </c>
      <c r="X212" s="110">
        <v>51.822920000000003</v>
      </c>
      <c r="Y212" s="111">
        <f t="shared" ref="Y212" si="696">(ROUND(X212,1)-ROUND(X200,1))</f>
        <v>0.59999999999999432</v>
      </c>
      <c r="Z212" s="105">
        <v>52.935927349640302</v>
      </c>
      <c r="AA212" s="105">
        <f t="shared" ref="AA212" si="697">(ROUND(Z212,1)-ROUND(Z211,1))</f>
        <v>1.5</v>
      </c>
      <c r="AB212" s="112">
        <f t="shared" ref="AB212" si="698">(ROUND(Z212,1)-ROUND(Z200,1))</f>
        <v>1.3999999999999986</v>
      </c>
      <c r="AC212" s="15">
        <v>51.147329874795602</v>
      </c>
      <c r="AD212" s="114">
        <f t="shared" ref="AD212" si="699">(ROUND(AC212,1)-ROUND(AC211,1))</f>
        <v>-0.10000000000000142</v>
      </c>
      <c r="AE212" s="110">
        <v>50.520829999999997</v>
      </c>
      <c r="AF212" s="111">
        <f t="shared" ref="AF212" si="700">(ROUND(AE212,1)-ROUND(AE211,1))</f>
        <v>-1.3999999999999986</v>
      </c>
      <c r="AG212" s="105">
        <v>50.249823756318897</v>
      </c>
      <c r="AH212" s="105">
        <f t="shared" ref="AH212" si="701">(ROUND(AG212,1)-ROUND(AG211,1))</f>
        <v>-0.69999999999999574</v>
      </c>
      <c r="AI212" s="112">
        <f t="shared" ref="AI212" si="702">(ROUND(AG212,1)-ROUND(AG200,1))</f>
        <v>-1.3999999999999986</v>
      </c>
      <c r="AJ212" s="117">
        <v>50.251635944824699</v>
      </c>
      <c r="AK212" s="114">
        <f t="shared" ref="AK212" si="703">(ROUND(AJ212,1)-ROUND(AJ211,1))</f>
        <v>-0.10000000000000142</v>
      </c>
      <c r="AL212" s="110">
        <v>48.958329999999997</v>
      </c>
      <c r="AM212" s="111">
        <f t="shared" ref="AM212" si="704">(ROUND(AL212,1)-ROUND(AL200,1))</f>
        <v>0.89999999999999858</v>
      </c>
      <c r="AN212" s="105">
        <v>49.571911804508403</v>
      </c>
      <c r="AO212" s="105">
        <f t="shared" ref="AO212" si="705">(ROUND(AN212,1)-ROUND(AN211,1))</f>
        <v>-1.3999999999999986</v>
      </c>
      <c r="AP212" s="112">
        <f t="shared" ref="AP212" si="706">(ROUND(AN212,1)-ROUND(AN200,1))</f>
        <v>0.70000000000000284</v>
      </c>
      <c r="AQ212" s="117">
        <v>49.6872568778683</v>
      </c>
      <c r="AR212" s="114">
        <f t="shared" ref="AR212" si="707">(ROUND(AQ212,1)-ROUND(AQ211,1))</f>
        <v>0</v>
      </c>
      <c r="AS212" s="110">
        <v>53.125</v>
      </c>
      <c r="AT212" s="111">
        <f t="shared" ref="AT212" si="708">(ROUND(AS212,1)-ROUND(AS200,1))</f>
        <v>6.2000000000000028</v>
      </c>
      <c r="AU212" s="105">
        <v>53.125</v>
      </c>
      <c r="AV212" s="105">
        <f t="shared" ref="AV212" si="709">(ROUND(AU212,1)-ROUND(AU211,1))</f>
        <v>1.5</v>
      </c>
      <c r="AW212" s="112">
        <f t="shared" ref="AW212" si="710">(ROUND(AU212,1)-ROUND(AU200,1))</f>
        <v>6.2000000000000028</v>
      </c>
      <c r="AX212" s="117">
        <v>52.475840843097103</v>
      </c>
      <c r="AY212" s="114">
        <f t="shared" ref="AY212" si="711">(ROUND(AX212,1)-ROUND(AX211,1))</f>
        <v>-0.20000000000000284</v>
      </c>
      <c r="IT212" s="58" t="s">
        <v>29</v>
      </c>
    </row>
    <row r="213" spans="1:254">
      <c r="A213" s="42"/>
      <c r="B213" s="60" t="s">
        <v>6</v>
      </c>
      <c r="C213" s="110">
        <v>50.824739999999998</v>
      </c>
      <c r="D213" s="111">
        <f t="shared" si="634"/>
        <v>-1.2000000000000028</v>
      </c>
      <c r="E213" s="105">
        <v>50.895506044448901</v>
      </c>
      <c r="F213" s="105">
        <f t="shared" ref="F213" si="712">(ROUND(E213,1)-ROUND(E212,1))</f>
        <v>-1.1000000000000014</v>
      </c>
      <c r="G213" s="112">
        <f t="shared" si="636"/>
        <v>-1.2000000000000028</v>
      </c>
      <c r="H213" s="105">
        <v>50.782098290929198</v>
      </c>
      <c r="I213" s="113">
        <f t="shared" ref="I213" si="713">(ROUND(H213,1)-ROUND(H212,1))</f>
        <v>-0.20000000000000284</v>
      </c>
      <c r="J213" s="110">
        <v>51.680630000000001</v>
      </c>
      <c r="K213" s="111">
        <f t="shared" si="638"/>
        <v>-6</v>
      </c>
      <c r="L213" s="105">
        <v>51.925252446554197</v>
      </c>
      <c r="M213" s="105">
        <f t="shared" ref="M213" si="714">(ROUND(L213,1)-ROUND(L212,1))</f>
        <v>-1.3000000000000043</v>
      </c>
      <c r="N213" s="112">
        <f t="shared" ref="N213" si="715">(ROUND(L213,1)-ROUND(L201,1))</f>
        <v>-6</v>
      </c>
      <c r="O213" s="15">
        <v>52.441983071978697</v>
      </c>
      <c r="P213" s="114">
        <f t="shared" ref="P213" si="716">(ROUND(O213,1)-ROUND(O212,1))</f>
        <v>-0.39999999999999858</v>
      </c>
      <c r="Q213" s="110">
        <v>50.515459999999997</v>
      </c>
      <c r="R213" s="111">
        <f t="shared" ref="R213" si="717">(ROUND(Q213,1)-ROUND(Q201,1))</f>
        <v>-5.6000000000000014</v>
      </c>
      <c r="S213" s="105">
        <v>50.744306392344299</v>
      </c>
      <c r="T213" s="105">
        <f t="shared" ref="T213" si="718">(ROUND(S213,1)-ROUND(S212,1))</f>
        <v>-3.7999999999999972</v>
      </c>
      <c r="U213" s="112">
        <f t="shared" ref="U213" si="719">(ROUND(S213,1)-ROUND(S201,1))</f>
        <v>-5.5999999999999943</v>
      </c>
      <c r="V213" s="15">
        <v>51.020409617646798</v>
      </c>
      <c r="W213" s="114">
        <f t="shared" ref="W213" si="720">(ROUND(V213,1)-ROUND(V212,1))</f>
        <v>-0.5</v>
      </c>
      <c r="X213" s="110">
        <v>52.061860000000003</v>
      </c>
      <c r="Y213" s="111">
        <f t="shared" ref="Y213" si="721">(ROUND(X213,1)-ROUND(X201,1))</f>
        <v>-3.1999999999999957</v>
      </c>
      <c r="Z213" s="105">
        <v>52.081804053574302</v>
      </c>
      <c r="AA213" s="105">
        <f t="shared" ref="AA213" si="722">(ROUND(Z213,1)-ROUND(Z212,1))</f>
        <v>-0.79999999999999716</v>
      </c>
      <c r="AB213" s="112">
        <f t="shared" ref="AB213" si="723">(ROUND(Z213,1)-ROUND(Z201,1))</f>
        <v>-3.2999999999999972</v>
      </c>
      <c r="AC213" s="15">
        <v>50.891366193607602</v>
      </c>
      <c r="AD213" s="114">
        <f t="shared" ref="AD213" si="724">(ROUND(AC213,1)-ROUND(AC212,1))</f>
        <v>-0.20000000000000284</v>
      </c>
      <c r="AE213" s="110">
        <v>50.773200000000003</v>
      </c>
      <c r="AF213" s="111">
        <f t="shared" ref="AF213" si="725">(ROUND(AE213,1)-ROUND(AE212,1))</f>
        <v>0.29999999999999716</v>
      </c>
      <c r="AG213" s="105">
        <v>50.057254379995598</v>
      </c>
      <c r="AH213" s="105">
        <f t="shared" ref="AH213" si="726">(ROUND(AG213,1)-ROUND(AG212,1))</f>
        <v>-0.10000000000000142</v>
      </c>
      <c r="AI213" s="112">
        <f t="shared" ref="AI213" si="727">(ROUND(AG213,1)-ROUND(AG201,1))</f>
        <v>-2.8999999999999986</v>
      </c>
      <c r="AJ213" s="117">
        <v>50.070533909798797</v>
      </c>
      <c r="AK213" s="114">
        <f t="shared" ref="AK213" si="728">(ROUND(AJ213,1)-ROUND(AJ212,1))</f>
        <v>-0.19999999999999574</v>
      </c>
      <c r="AL213" s="110">
        <v>49.484540000000003</v>
      </c>
      <c r="AM213" s="111">
        <f t="shared" ref="AM213" si="729">(ROUND(AL213,1)-ROUND(AL201,1))</f>
        <v>3.2000000000000028</v>
      </c>
      <c r="AN213" s="105">
        <v>50.4333136931293</v>
      </c>
      <c r="AO213" s="105">
        <f t="shared" ref="AO213" si="730">(ROUND(AN213,1)-ROUND(AN212,1))</f>
        <v>0.79999999999999716</v>
      </c>
      <c r="AP213" s="112">
        <f t="shared" ref="AP213" si="731">(ROUND(AN213,1)-ROUND(AN201,1))</f>
        <v>3</v>
      </c>
      <c r="AQ213" s="117">
        <v>49.648072247874403</v>
      </c>
      <c r="AR213" s="114">
        <f t="shared" ref="AR213:AR222" si="732">(ROUND(AQ213,1)-ROUND(AQ212,1))</f>
        <v>-0.10000000000000142</v>
      </c>
      <c r="AS213" s="110">
        <v>51.28866</v>
      </c>
      <c r="AT213" s="111">
        <f t="shared" ref="AT213" si="733">(ROUND(AS213,1)-ROUND(AS201,1))</f>
        <v>2.8999999999999986</v>
      </c>
      <c r="AU213" s="105">
        <v>51.28866</v>
      </c>
      <c r="AV213" s="105">
        <f t="shared" ref="AV213:AV215" si="734">(ROUND(AU213,1)-ROUND(AU212,1))</f>
        <v>-1.8000000000000043</v>
      </c>
      <c r="AW213" s="112">
        <f t="shared" ref="AW213" si="735">(ROUND(AU213,1)-ROUND(AU201,1))</f>
        <v>2.8999999999999986</v>
      </c>
      <c r="AX213" s="117">
        <v>52.318151564541402</v>
      </c>
      <c r="AY213" s="114">
        <f t="shared" ref="AY213" si="736">(ROUND(AX213,1)-ROUND(AX212,1))</f>
        <v>-0.20000000000000284</v>
      </c>
      <c r="IT213" s="58" t="s">
        <v>29</v>
      </c>
    </row>
    <row r="214" spans="1:254">
      <c r="A214" s="42"/>
      <c r="B214" s="60" t="s">
        <v>8</v>
      </c>
      <c r="C214" s="110">
        <v>48.86598</v>
      </c>
      <c r="D214" s="111">
        <f t="shared" si="634"/>
        <v>-3.3000000000000043</v>
      </c>
      <c r="E214" s="105">
        <v>49.193285756431301</v>
      </c>
      <c r="F214" s="105">
        <f t="shared" ref="F214:F222" si="737">(ROUND(E214,1)-ROUND(E213,1))</f>
        <v>-1.6999999999999957</v>
      </c>
      <c r="G214" s="112">
        <f t="shared" si="636"/>
        <v>-2.8999999999999986</v>
      </c>
      <c r="H214" s="105">
        <v>50.509833328539997</v>
      </c>
      <c r="I214" s="113">
        <f t="shared" ref="I214" si="738">(ROUND(H214,1)-ROUND(H213,1))</f>
        <v>-0.29999999999999716</v>
      </c>
      <c r="J214" s="110">
        <v>52.847200000000001</v>
      </c>
      <c r="K214" s="111">
        <f t="shared" si="638"/>
        <v>-3</v>
      </c>
      <c r="L214" s="105">
        <v>51.818776038924902</v>
      </c>
      <c r="M214" s="105">
        <f t="shared" ref="M214" si="739">(ROUND(L214,1)-ROUND(L213,1))</f>
        <v>-0.10000000000000142</v>
      </c>
      <c r="N214" s="112">
        <f t="shared" ref="N214" si="740">(ROUND(L214,1)-ROUND(L202,1))</f>
        <v>-2.8000000000000043</v>
      </c>
      <c r="O214" s="15">
        <v>52.094457651087502</v>
      </c>
      <c r="P214" s="114">
        <f t="shared" ref="P214" si="741">(ROUND(O214,1)-ROUND(O213,1))</f>
        <v>-0.29999999999999716</v>
      </c>
      <c r="Q214" s="110">
        <v>47.938139999999997</v>
      </c>
      <c r="R214" s="111">
        <f t="shared" ref="R214" si="742">(ROUND(Q214,1)-ROUND(Q202,1))</f>
        <v>-7</v>
      </c>
      <c r="S214" s="105">
        <v>48.309120992510401</v>
      </c>
      <c r="T214" s="105">
        <f t="shared" ref="T214" si="743">(ROUND(S214,1)-ROUND(S213,1))</f>
        <v>-2.4000000000000057</v>
      </c>
      <c r="U214" s="112">
        <f t="shared" ref="U214" si="744">(ROUND(S214,1)-ROUND(S202,1))</f>
        <v>-6.2000000000000028</v>
      </c>
      <c r="V214" s="15">
        <v>50.268672349021699</v>
      </c>
      <c r="W214" s="114">
        <f t="shared" ref="W214" si="745">(ROUND(V214,1)-ROUND(V213,1))</f>
        <v>-0.70000000000000284</v>
      </c>
      <c r="X214" s="110">
        <v>48.195880000000002</v>
      </c>
      <c r="Y214" s="111">
        <f t="shared" ref="Y214" si="746">(ROUND(X214,1)-ROUND(X202,1))</f>
        <v>-4.8999999999999986</v>
      </c>
      <c r="Z214" s="105">
        <v>49.397150403240502</v>
      </c>
      <c r="AA214" s="105">
        <f t="shared" ref="AA214" si="747">(ROUND(Z214,1)-ROUND(Z213,1))</f>
        <v>-2.7000000000000028</v>
      </c>
      <c r="AB214" s="112">
        <f t="shared" ref="AB214" si="748">(ROUND(Z214,1)-ROUND(Z202,1))</f>
        <v>-4.5</v>
      </c>
      <c r="AC214" s="15">
        <v>50.458303698244798</v>
      </c>
      <c r="AD214" s="114">
        <f t="shared" ref="AD214" si="749">(ROUND(AC214,1)-ROUND(AC213,1))</f>
        <v>-0.39999999999999858</v>
      </c>
      <c r="AE214" s="110">
        <v>49.742269999999998</v>
      </c>
      <c r="AF214" s="111">
        <f t="shared" ref="AF214" si="750">(ROUND(AE214,1)-ROUND(AE213,1))</f>
        <v>-1.0999999999999943</v>
      </c>
      <c r="AG214" s="105">
        <v>49.8873055066611</v>
      </c>
      <c r="AH214" s="105">
        <f t="shared" ref="AH214" si="751">(ROUND(AG214,1)-ROUND(AG213,1))</f>
        <v>-0.20000000000000284</v>
      </c>
      <c r="AI214" s="112">
        <f t="shared" ref="AI214" si="752">(ROUND(AG214,1)-ROUND(AG202,1))</f>
        <v>-0.89999999999999858</v>
      </c>
      <c r="AJ214" s="117">
        <v>49.9490895489823</v>
      </c>
      <c r="AK214" s="114">
        <f t="shared" ref="AK214" si="753">(ROUND(AJ214,1)-ROUND(AJ213,1))</f>
        <v>-0.20000000000000284</v>
      </c>
      <c r="AL214" s="110">
        <v>46.907220000000002</v>
      </c>
      <c r="AM214" s="111">
        <f t="shared" ref="AM214" si="754">(ROUND(AL214,1)-ROUND(AL202,1))</f>
        <v>-3.3999999999999986</v>
      </c>
      <c r="AN214" s="105">
        <v>47.281469195756202</v>
      </c>
      <c r="AO214" s="105">
        <f t="shared" ref="AO214:AO222" si="755">(ROUND(AN214,1)-ROUND(AN213,1))</f>
        <v>-3.1000000000000014</v>
      </c>
      <c r="AP214" s="112">
        <f t="shared" ref="AP214:AP221" si="756">(ROUND(AN214,1)-ROUND(AN202,1))</f>
        <v>-3.6000000000000014</v>
      </c>
      <c r="AQ214" s="117">
        <v>49.548813155390199</v>
      </c>
      <c r="AR214" s="114">
        <f t="shared" si="732"/>
        <v>-0.10000000000000142</v>
      </c>
      <c r="AS214" s="110">
        <v>51.546390000000002</v>
      </c>
      <c r="AT214" s="111">
        <f t="shared" ref="AT214" si="757">(ROUND(AS214,1)-ROUND(AS202,1))</f>
        <v>0.10000000000000142</v>
      </c>
      <c r="AU214" s="105">
        <v>51.546390000000002</v>
      </c>
      <c r="AV214" s="105">
        <f t="shared" si="734"/>
        <v>0.20000000000000284</v>
      </c>
      <c r="AW214" s="112">
        <f t="shared" ref="AW214" si="758">(ROUND(AU214,1)-ROUND(AU202,1))</f>
        <v>0.10000000000000142</v>
      </c>
      <c r="AX214" s="117">
        <v>52.156111012047703</v>
      </c>
      <c r="AY214" s="114">
        <f t="shared" ref="AY214:AY222" si="759">(ROUND(AX214,1)-ROUND(AX213,1))</f>
        <v>-9.9999999999994316E-2</v>
      </c>
      <c r="IT214" s="58" t="s">
        <v>29</v>
      </c>
    </row>
    <row r="215" spans="1:254">
      <c r="A215" s="42"/>
      <c r="B215" s="60" t="s">
        <v>8</v>
      </c>
      <c r="C215" s="110">
        <v>51</v>
      </c>
      <c r="D215" s="111">
        <f t="shared" si="634"/>
        <v>-0.39999999999999858</v>
      </c>
      <c r="E215" s="105">
        <v>51.198425057217598</v>
      </c>
      <c r="F215" s="105">
        <f t="shared" si="737"/>
        <v>2</v>
      </c>
      <c r="G215" s="112">
        <f t="shared" si="636"/>
        <v>-0.29999999999999716</v>
      </c>
      <c r="H215" s="105">
        <v>50.295395295959203</v>
      </c>
      <c r="I215" s="113">
        <f t="shared" ref="I215" si="760">(ROUND(H215,1)-ROUND(H214,1))</f>
        <v>-0.20000000000000284</v>
      </c>
      <c r="J215" s="110">
        <v>51.769379999999998</v>
      </c>
      <c r="K215" s="111">
        <f t="shared" si="638"/>
        <v>-1.4000000000000057</v>
      </c>
      <c r="L215" s="105">
        <v>51.352548418051803</v>
      </c>
      <c r="M215" s="105">
        <f t="shared" ref="M215" si="761">(ROUND(L215,1)-ROUND(L214,1))</f>
        <v>-0.39999999999999858</v>
      </c>
      <c r="N215" s="112">
        <f t="shared" ref="N215" si="762">(ROUND(L215,1)-ROUND(L203,1))</f>
        <v>-1.1000000000000014</v>
      </c>
      <c r="O215" s="15">
        <v>51.797778483472101</v>
      </c>
      <c r="P215" s="114">
        <f t="shared" ref="P215" si="763">(ROUND(O215,1)-ROUND(O214,1))</f>
        <v>-0.30000000000000426</v>
      </c>
      <c r="Q215" s="110">
        <v>48.75</v>
      </c>
      <c r="R215" s="111">
        <f t="shared" ref="R215" si="764">(ROUND(Q215,1)-ROUND(Q203,1))</f>
        <v>-1.9000000000000057</v>
      </c>
      <c r="S215" s="105">
        <v>50.504599110950998</v>
      </c>
      <c r="T215" s="105">
        <f t="shared" ref="T215" si="765">(ROUND(S215,1)-ROUND(S214,1))</f>
        <v>2.2000000000000028</v>
      </c>
      <c r="U215" s="112">
        <f t="shared" ref="U215" si="766">(ROUND(S215,1)-ROUND(S203,1))</f>
        <v>-1.7999999999999972</v>
      </c>
      <c r="V215" s="15">
        <v>49.549724120177103</v>
      </c>
      <c r="W215" s="114">
        <f t="shared" ref="W215:W222" si="767">(ROUND(V215,1)-ROUND(V214,1))</f>
        <v>-0.79999999999999716</v>
      </c>
      <c r="X215" s="110">
        <v>48</v>
      </c>
      <c r="Y215" s="111">
        <f t="shared" ref="Y215:Y221" si="768">(ROUND(X215,1)-ROUND(X203,1))</f>
        <v>-2.7000000000000028</v>
      </c>
      <c r="Z215" s="105">
        <v>49.500460451590001</v>
      </c>
      <c r="AA215" s="105">
        <f t="shared" ref="AA215" si="769">(ROUND(Z215,1)-ROUND(Z214,1))</f>
        <v>0.10000000000000142</v>
      </c>
      <c r="AB215" s="112">
        <f t="shared" ref="AB215" si="770">(ROUND(Z215,1)-ROUND(Z203,1))</f>
        <v>-2.5</v>
      </c>
      <c r="AC215" s="15">
        <v>50.098352590608101</v>
      </c>
      <c r="AD215" s="114">
        <f t="shared" ref="AD215" si="771">(ROUND(AC215,1)-ROUND(AC214,1))</f>
        <v>-0.39999999999999858</v>
      </c>
      <c r="AE215" s="110">
        <v>49.25</v>
      </c>
      <c r="AF215" s="111">
        <f t="shared" ref="AF215" si="772">(ROUND(AE215,1)-ROUND(AE214,1))</f>
        <v>-0.40000000000000568</v>
      </c>
      <c r="AG215" s="105">
        <v>49.625591973748598</v>
      </c>
      <c r="AH215" s="105">
        <f t="shared" ref="AH215" si="773">(ROUND(AG215,1)-ROUND(AG214,1))</f>
        <v>-0.29999999999999716</v>
      </c>
      <c r="AI215" s="112">
        <f t="shared" ref="AI215" si="774">(ROUND(AG215,1)-ROUND(AG203,1))</f>
        <v>-1.5</v>
      </c>
      <c r="AJ215" s="117">
        <v>49.991297931711301</v>
      </c>
      <c r="AK215" s="114">
        <f t="shared" ref="AK215:AK222" si="775">(ROUND(AJ215,1)-ROUND(AJ214,1))</f>
        <v>0.10000000000000142</v>
      </c>
      <c r="AL215" s="110">
        <v>50.75</v>
      </c>
      <c r="AM215" s="111">
        <f t="shared" ref="AM215:AM221" si="776">(ROUND(AL215,1)-ROUND(AL203,1))</f>
        <v>-0.30000000000000426</v>
      </c>
      <c r="AN215" s="105">
        <v>49.8785090209728</v>
      </c>
      <c r="AO215" s="105">
        <f t="shared" si="755"/>
        <v>2.6000000000000014</v>
      </c>
      <c r="AP215" s="112">
        <f t="shared" si="756"/>
        <v>-0.5</v>
      </c>
      <c r="AQ215" s="117">
        <v>49.3962640242475</v>
      </c>
      <c r="AR215" s="114">
        <f t="shared" si="732"/>
        <v>-0.10000000000000142</v>
      </c>
      <c r="AS215" s="110">
        <v>58.25</v>
      </c>
      <c r="AT215" s="111">
        <f t="shared" ref="AT215:AT223" si="777">(ROUND(AS215,1)-ROUND(AS203,1))</f>
        <v>4.2999999999999972</v>
      </c>
      <c r="AU215" s="105">
        <v>58.25</v>
      </c>
      <c r="AV215" s="105">
        <f t="shared" si="734"/>
        <v>6.7999999999999972</v>
      </c>
      <c r="AW215" s="112">
        <f t="shared" ref="AW215:AW216" si="778">(ROUND(AU215,1)-ROUND(AU203,1))</f>
        <v>4.2999999999999972</v>
      </c>
      <c r="AX215" s="117">
        <v>51.950612149753901</v>
      </c>
      <c r="AY215" s="114">
        <f t="shared" si="759"/>
        <v>-0.20000000000000284</v>
      </c>
      <c r="IT215" s="58" t="s">
        <v>29</v>
      </c>
    </row>
    <row r="216" spans="1:254">
      <c r="A216" s="42"/>
      <c r="B216" s="60" t="s">
        <v>7</v>
      </c>
      <c r="C216" s="110">
        <v>49.462809999999998</v>
      </c>
      <c r="D216" s="111">
        <f t="shared" si="634"/>
        <v>-1.8999999999999986</v>
      </c>
      <c r="E216" s="105">
        <v>49.452084611375902</v>
      </c>
      <c r="F216" s="105">
        <f t="shared" si="737"/>
        <v>-1.7000000000000028</v>
      </c>
      <c r="G216" s="112">
        <f t="shared" si="636"/>
        <v>-2.1000000000000014</v>
      </c>
      <c r="H216" s="105">
        <v>50.209230625987601</v>
      </c>
      <c r="I216" s="113">
        <f t="shared" ref="I216:I222" si="779">(ROUND(H216,1)-ROUND(H215,1))</f>
        <v>-9.9999999999994316E-2</v>
      </c>
      <c r="J216" s="110">
        <v>52.692909999999998</v>
      </c>
      <c r="K216" s="111">
        <f t="shared" si="638"/>
        <v>0.5</v>
      </c>
      <c r="L216" s="105">
        <v>51.900451366638798</v>
      </c>
      <c r="M216" s="105">
        <f t="shared" ref="M216:M222" si="780">(ROUND(L216,1)-ROUND(L215,1))</f>
        <v>0.5</v>
      </c>
      <c r="N216" s="112">
        <f t="shared" ref="N216:N221" si="781">(ROUND(L216,1)-ROUND(L204,1))</f>
        <v>0.5</v>
      </c>
      <c r="O216" s="15">
        <v>51.551630442438103</v>
      </c>
      <c r="P216" s="114">
        <f t="shared" ref="P216:P222" si="782">(ROUND(O216,1)-ROUND(O215,1))</f>
        <v>-0.19999999999999574</v>
      </c>
      <c r="Q216" s="110">
        <v>46.900829999999999</v>
      </c>
      <c r="R216" s="111">
        <f t="shared" ref="R216:R222" si="783">(ROUND(Q216,1)-ROUND(Q204,1))</f>
        <v>-4.8999999999999986</v>
      </c>
      <c r="S216" s="105">
        <v>47.193468253216999</v>
      </c>
      <c r="T216" s="105">
        <f t="shared" ref="T216:T222" si="784">(ROUND(S216,1)-ROUND(S215,1))</f>
        <v>-3.2999999999999972</v>
      </c>
      <c r="U216" s="112">
        <f t="shared" ref="U216:U221" si="785">(ROUND(S216,1)-ROUND(S204,1))</f>
        <v>-5.6999999999999957</v>
      </c>
      <c r="V216" s="15">
        <v>49.231805315665703</v>
      </c>
      <c r="W216" s="114">
        <f t="shared" si="767"/>
        <v>-0.29999999999999716</v>
      </c>
      <c r="X216" s="110">
        <v>48.553719999999998</v>
      </c>
      <c r="Y216" s="111">
        <f t="shared" si="768"/>
        <v>-4.6000000000000014</v>
      </c>
      <c r="Z216" s="105">
        <v>48.807659713168299</v>
      </c>
      <c r="AA216" s="105">
        <f t="shared" ref="AA216:AA222" si="786">(ROUND(Z216,1)-ROUND(Z215,1))</f>
        <v>-0.70000000000000284</v>
      </c>
      <c r="AB216" s="112">
        <f t="shared" ref="AB216:AB221" si="787">(ROUND(Z216,1)-ROUND(Z204,1))</f>
        <v>-5.2000000000000028</v>
      </c>
      <c r="AC216" s="15">
        <v>50.114595882099302</v>
      </c>
      <c r="AD216" s="114">
        <f t="shared" ref="AD216:AD222" si="788">(ROUND(AC216,1)-ROUND(AC215,1))</f>
        <v>0</v>
      </c>
      <c r="AE216" s="110">
        <v>48.553719999999998</v>
      </c>
      <c r="AF216" s="111">
        <f t="shared" ref="AF216:AF222" si="789">(ROUND(AE216,1)-ROUND(AE215,1))</f>
        <v>-0.69999999999999574</v>
      </c>
      <c r="AG216" s="105">
        <v>49.508423482635301</v>
      </c>
      <c r="AH216" s="105">
        <f t="shared" ref="AH216:AH222" si="790">(ROUND(AG216,1)-ROUND(AG215,1))</f>
        <v>-0.10000000000000142</v>
      </c>
      <c r="AI216" s="112">
        <f t="shared" ref="AI216:AI221" si="791">(ROUND(AG216,1)-ROUND(AG204,1))</f>
        <v>-0.60000000000000142</v>
      </c>
      <c r="AJ216" s="117">
        <v>50.182280679698998</v>
      </c>
      <c r="AK216" s="114">
        <f t="shared" si="775"/>
        <v>0.20000000000000284</v>
      </c>
      <c r="AL216" s="110">
        <v>50.826450000000001</v>
      </c>
      <c r="AM216" s="111">
        <f t="shared" si="776"/>
        <v>5.3999999999999986</v>
      </c>
      <c r="AN216" s="105">
        <v>50.096217234366698</v>
      </c>
      <c r="AO216" s="105">
        <f t="shared" si="755"/>
        <v>0.20000000000000284</v>
      </c>
      <c r="AP216" s="112">
        <f t="shared" si="756"/>
        <v>5.3000000000000043</v>
      </c>
      <c r="AQ216" s="117">
        <v>49.230677751692099</v>
      </c>
      <c r="AR216" s="114">
        <f t="shared" si="732"/>
        <v>-0.19999999999999574</v>
      </c>
      <c r="AS216" s="110">
        <v>52.479340000000001</v>
      </c>
      <c r="AT216" s="111">
        <f t="shared" si="777"/>
        <v>-4.6000000000000014</v>
      </c>
      <c r="AU216" s="105">
        <v>52.479340000000001</v>
      </c>
      <c r="AV216" s="105">
        <f t="shared" ref="AV216:AV222" si="792">(ROUND(AU216,1)-ROUND(AU215,1))</f>
        <v>-5.7999999999999972</v>
      </c>
      <c r="AW216" s="112">
        <f t="shared" si="778"/>
        <v>-4.6000000000000014</v>
      </c>
      <c r="AX216" s="117">
        <v>51.677700365800803</v>
      </c>
      <c r="AY216" s="114">
        <f t="shared" si="759"/>
        <v>-0.29999999999999716</v>
      </c>
      <c r="IT216" s="58" t="s">
        <v>29</v>
      </c>
    </row>
    <row r="217" spans="1:254">
      <c r="A217" s="42"/>
      <c r="B217" s="60" t="s">
        <v>9</v>
      </c>
      <c r="C217" s="110">
        <v>50.72072</v>
      </c>
      <c r="D217" s="111">
        <f t="shared" si="634"/>
        <v>-0.19999999999999574</v>
      </c>
      <c r="E217" s="105">
        <v>50.396302585370798</v>
      </c>
      <c r="F217" s="105">
        <f t="shared" si="737"/>
        <v>0.89999999999999858</v>
      </c>
      <c r="G217" s="112">
        <f t="shared" si="636"/>
        <v>-0.10000000000000142</v>
      </c>
      <c r="H217" s="105">
        <v>50.381380941040298</v>
      </c>
      <c r="I217" s="113">
        <f t="shared" si="779"/>
        <v>0.19999999999999574</v>
      </c>
      <c r="J217" s="110">
        <v>52.45017</v>
      </c>
      <c r="K217" s="111">
        <f t="shared" si="638"/>
        <v>1.8999999999999986</v>
      </c>
      <c r="L217" s="105">
        <v>51.8862121336104</v>
      </c>
      <c r="M217" s="105">
        <f t="shared" si="780"/>
        <v>0</v>
      </c>
      <c r="N217" s="112">
        <f t="shared" si="781"/>
        <v>2</v>
      </c>
      <c r="O217" s="15">
        <v>51.465910925175301</v>
      </c>
      <c r="P217" s="114">
        <f t="shared" si="782"/>
        <v>-0.10000000000000142</v>
      </c>
      <c r="Q217" s="110">
        <v>50.225230000000003</v>
      </c>
      <c r="R217" s="111">
        <f t="shared" si="783"/>
        <v>0.20000000000000284</v>
      </c>
      <c r="S217" s="105">
        <v>50.282299497702098</v>
      </c>
      <c r="T217" s="105">
        <f t="shared" si="784"/>
        <v>3.0999999999999943</v>
      </c>
      <c r="U217" s="112">
        <f t="shared" si="785"/>
        <v>0.5</v>
      </c>
      <c r="V217" s="15">
        <v>49.532552652904698</v>
      </c>
      <c r="W217" s="114">
        <f t="shared" si="767"/>
        <v>0.29999999999999716</v>
      </c>
      <c r="X217" s="110">
        <v>51.126130000000003</v>
      </c>
      <c r="Y217" s="111">
        <f t="shared" si="768"/>
        <v>-0.89999999999999858</v>
      </c>
      <c r="Z217" s="105">
        <v>50.6565546920285</v>
      </c>
      <c r="AA217" s="105">
        <f t="shared" si="786"/>
        <v>1.9000000000000057</v>
      </c>
      <c r="AB217" s="112">
        <f t="shared" si="787"/>
        <v>-0.89999999999999858</v>
      </c>
      <c r="AC217" s="15">
        <v>50.662883983155801</v>
      </c>
      <c r="AD217" s="114">
        <f t="shared" si="788"/>
        <v>0.60000000000000142</v>
      </c>
      <c r="AE217" s="110">
        <v>52.027030000000003</v>
      </c>
      <c r="AF217" s="111">
        <f t="shared" si="789"/>
        <v>3.3999999999999986</v>
      </c>
      <c r="AG217" s="105">
        <v>51.055834455367297</v>
      </c>
      <c r="AH217" s="105">
        <f t="shared" si="790"/>
        <v>1.6000000000000014</v>
      </c>
      <c r="AI217" s="112">
        <f t="shared" si="791"/>
        <v>1.1000000000000014</v>
      </c>
      <c r="AJ217" s="117">
        <v>50.423388382705802</v>
      </c>
      <c r="AK217" s="114">
        <f t="shared" si="775"/>
        <v>0.19999999999999574</v>
      </c>
      <c r="AL217" s="110">
        <v>48.42342</v>
      </c>
      <c r="AM217" s="111">
        <f t="shared" si="776"/>
        <v>-1.3000000000000043</v>
      </c>
      <c r="AN217" s="105">
        <v>48.089222390458303</v>
      </c>
      <c r="AO217" s="105">
        <f t="shared" si="755"/>
        <v>-2</v>
      </c>
      <c r="AP217" s="112">
        <f t="shared" si="756"/>
        <v>-1.1000000000000014</v>
      </c>
      <c r="AQ217" s="117">
        <v>49.086859501436798</v>
      </c>
      <c r="AR217" s="114">
        <f t="shared" si="732"/>
        <v>-0.10000000000000142</v>
      </c>
      <c r="AS217" s="110">
        <v>51.8018</v>
      </c>
      <c r="AT217" s="111">
        <f t="shared" si="777"/>
        <v>0.5</v>
      </c>
      <c r="AU217" s="105">
        <v>51.8018</v>
      </c>
      <c r="AV217" s="105">
        <f t="shared" si="792"/>
        <v>-0.70000000000000284</v>
      </c>
      <c r="AW217" s="112">
        <f t="shared" ref="AW217:AW221" si="793">(ROUND(AU217,1)-ROUND(AU205,1))</f>
        <v>0.5</v>
      </c>
      <c r="AX217" s="117">
        <v>51.3342071478165</v>
      </c>
      <c r="AY217" s="114">
        <f t="shared" si="759"/>
        <v>-0.40000000000000568</v>
      </c>
      <c r="IT217" s="58" t="s">
        <v>29</v>
      </c>
    </row>
    <row r="218" spans="1:254">
      <c r="A218" s="42"/>
      <c r="B218" s="60" t="s">
        <v>10</v>
      </c>
      <c r="C218" s="110">
        <v>50.732759999999999</v>
      </c>
      <c r="D218" s="111">
        <f t="shared" si="634"/>
        <v>-1.1999999999999957</v>
      </c>
      <c r="E218" s="105">
        <v>50.645930580566798</v>
      </c>
      <c r="F218" s="105">
        <f t="shared" si="737"/>
        <v>0.20000000000000284</v>
      </c>
      <c r="G218" s="112">
        <f t="shared" si="636"/>
        <v>-1.1000000000000014</v>
      </c>
      <c r="H218" s="105">
        <v>50.677121841486198</v>
      </c>
      <c r="I218" s="113">
        <f t="shared" si="779"/>
        <v>0.30000000000000426</v>
      </c>
      <c r="J218" s="110">
        <v>50.957039999999999</v>
      </c>
      <c r="K218" s="111">
        <f t="shared" si="638"/>
        <v>-0.60000000000000142</v>
      </c>
      <c r="L218" s="105">
        <v>51.295667920488903</v>
      </c>
      <c r="M218" s="105">
        <f t="shared" si="780"/>
        <v>-0.60000000000000142</v>
      </c>
      <c r="N218" s="112">
        <f t="shared" si="781"/>
        <v>-0.5</v>
      </c>
      <c r="O218" s="15">
        <v>51.456522062283398</v>
      </c>
      <c r="P218" s="114">
        <f t="shared" si="782"/>
        <v>0</v>
      </c>
      <c r="Q218" s="110">
        <v>50.862070000000003</v>
      </c>
      <c r="R218" s="111">
        <f t="shared" si="783"/>
        <v>-3.3999999999999986</v>
      </c>
      <c r="S218" s="105">
        <v>50.369991767044901</v>
      </c>
      <c r="T218" s="105">
        <f t="shared" si="784"/>
        <v>0.10000000000000142</v>
      </c>
      <c r="U218" s="112">
        <f t="shared" si="785"/>
        <v>-3.2000000000000028</v>
      </c>
      <c r="V218" s="15">
        <v>50.1797365781933</v>
      </c>
      <c r="W218" s="114">
        <f t="shared" si="767"/>
        <v>0.70000000000000284</v>
      </c>
      <c r="X218" s="110">
        <v>53.017240000000001</v>
      </c>
      <c r="Y218" s="111">
        <f t="shared" si="768"/>
        <v>0.5</v>
      </c>
      <c r="Z218" s="105">
        <v>52.5564245190779</v>
      </c>
      <c r="AA218" s="105">
        <f t="shared" si="786"/>
        <v>1.8999999999999986</v>
      </c>
      <c r="AB218" s="112">
        <f t="shared" si="787"/>
        <v>0.80000000000000426</v>
      </c>
      <c r="AC218" s="15">
        <v>51.548775839923103</v>
      </c>
      <c r="AD218" s="114">
        <f t="shared" si="788"/>
        <v>0.79999999999999716</v>
      </c>
      <c r="AE218" s="110">
        <v>51.293100000000003</v>
      </c>
      <c r="AF218" s="111">
        <f t="shared" si="789"/>
        <v>-0.70000000000000284</v>
      </c>
      <c r="AG218" s="105">
        <v>50.861654266815897</v>
      </c>
      <c r="AH218" s="105">
        <f t="shared" si="790"/>
        <v>-0.20000000000000284</v>
      </c>
      <c r="AI218" s="112">
        <f t="shared" si="791"/>
        <v>0.5</v>
      </c>
      <c r="AJ218" s="117">
        <v>50.628079561673196</v>
      </c>
      <c r="AK218" s="114">
        <f t="shared" si="775"/>
        <v>0.20000000000000284</v>
      </c>
      <c r="AL218" s="110">
        <v>47.629309999999997</v>
      </c>
      <c r="AM218" s="111">
        <f t="shared" si="776"/>
        <v>-0.19999999999999574</v>
      </c>
      <c r="AN218" s="105">
        <v>47.864284791713999</v>
      </c>
      <c r="AO218" s="105">
        <f t="shared" si="755"/>
        <v>-0.20000000000000284</v>
      </c>
      <c r="AP218" s="112">
        <f t="shared" si="756"/>
        <v>0.19999999999999574</v>
      </c>
      <c r="AQ218" s="117">
        <v>48.983711660041799</v>
      </c>
      <c r="AR218" s="114">
        <f t="shared" si="732"/>
        <v>-0.10000000000000142</v>
      </c>
      <c r="AS218" s="110">
        <v>50.862070000000003</v>
      </c>
      <c r="AT218" s="111">
        <f t="shared" si="777"/>
        <v>-3.1000000000000014</v>
      </c>
      <c r="AU218" s="105">
        <v>50.862070000000003</v>
      </c>
      <c r="AV218" s="105">
        <f t="shared" si="792"/>
        <v>-0.89999999999999858</v>
      </c>
      <c r="AW218" s="112">
        <f t="shared" si="793"/>
        <v>-3.1000000000000014</v>
      </c>
      <c r="AX218" s="117">
        <v>50.951767777406602</v>
      </c>
      <c r="AY218" s="114">
        <f t="shared" si="759"/>
        <v>-0.29999999999999716</v>
      </c>
      <c r="IT218" s="58" t="s">
        <v>29</v>
      </c>
    </row>
    <row r="219" spans="1:254">
      <c r="A219" s="42"/>
      <c r="B219" s="60" t="s">
        <v>11</v>
      </c>
      <c r="C219" s="110">
        <v>51.696429999999999</v>
      </c>
      <c r="D219" s="111">
        <f t="shared" si="634"/>
        <v>0.30000000000000426</v>
      </c>
      <c r="E219" s="105">
        <v>50.958717896481197</v>
      </c>
      <c r="F219" s="105">
        <f t="shared" si="737"/>
        <v>0.39999999999999858</v>
      </c>
      <c r="G219" s="112">
        <f t="shared" si="636"/>
        <v>0.29999999999999716</v>
      </c>
      <c r="H219" s="105">
        <v>50.900968414105897</v>
      </c>
      <c r="I219" s="113">
        <f t="shared" si="779"/>
        <v>0.19999999999999574</v>
      </c>
      <c r="J219" s="110">
        <v>51.50855</v>
      </c>
      <c r="K219" s="111">
        <f t="shared" si="638"/>
        <v>-0.60000000000000142</v>
      </c>
      <c r="L219" s="105">
        <v>51.1066023573986</v>
      </c>
      <c r="M219" s="105">
        <f t="shared" si="780"/>
        <v>-0.19999999999999574</v>
      </c>
      <c r="N219" s="112">
        <f t="shared" si="781"/>
        <v>-0.5</v>
      </c>
      <c r="O219" s="15">
        <v>51.475022186747701</v>
      </c>
      <c r="P219" s="114">
        <f t="shared" si="782"/>
        <v>0</v>
      </c>
      <c r="Q219" s="110">
        <v>53.125</v>
      </c>
      <c r="R219" s="111">
        <f t="shared" si="783"/>
        <v>-2.5</v>
      </c>
      <c r="S219" s="105">
        <v>50.680285048320698</v>
      </c>
      <c r="T219" s="105">
        <f t="shared" si="784"/>
        <v>0.30000000000000426</v>
      </c>
      <c r="U219" s="112">
        <f t="shared" si="785"/>
        <v>-2.2999999999999972</v>
      </c>
      <c r="V219" s="15">
        <v>50.798011331923497</v>
      </c>
      <c r="W219" s="114">
        <f t="shared" si="767"/>
        <v>0.59999999999999432</v>
      </c>
      <c r="X219" s="110">
        <v>54.241070000000001</v>
      </c>
      <c r="Y219" s="111">
        <f t="shared" si="768"/>
        <v>-1</v>
      </c>
      <c r="Z219" s="105">
        <v>51.947809696733202</v>
      </c>
      <c r="AA219" s="105">
        <f t="shared" si="786"/>
        <v>-0.70000000000000284</v>
      </c>
      <c r="AB219" s="112">
        <f t="shared" si="787"/>
        <v>-1.1000000000000014</v>
      </c>
      <c r="AC219" s="15">
        <v>52.452977918127402</v>
      </c>
      <c r="AD219" s="114">
        <f t="shared" si="788"/>
        <v>1</v>
      </c>
      <c r="AE219" s="110">
        <v>51.339289999999998</v>
      </c>
      <c r="AF219" s="111">
        <f t="shared" si="789"/>
        <v>0</v>
      </c>
      <c r="AG219" s="105">
        <v>51.361284720852296</v>
      </c>
      <c r="AH219" s="105">
        <f t="shared" si="790"/>
        <v>0.5</v>
      </c>
      <c r="AI219" s="112">
        <f t="shared" si="791"/>
        <v>1.5</v>
      </c>
      <c r="AJ219" s="117">
        <v>50.753982467519798</v>
      </c>
      <c r="AK219" s="114">
        <f t="shared" si="775"/>
        <v>0.19999999999999574</v>
      </c>
      <c r="AL219" s="110">
        <v>48.4375</v>
      </c>
      <c r="AM219" s="111">
        <f t="shared" si="776"/>
        <v>3</v>
      </c>
      <c r="AN219" s="105">
        <v>48.449784610175499</v>
      </c>
      <c r="AO219" s="105">
        <f t="shared" si="755"/>
        <v>0.5</v>
      </c>
      <c r="AP219" s="112">
        <f t="shared" si="756"/>
        <v>3.3999999999999986</v>
      </c>
      <c r="AQ219" s="117">
        <v>48.937561419629901</v>
      </c>
      <c r="AR219" s="114">
        <f t="shared" si="732"/>
        <v>-0.10000000000000142</v>
      </c>
      <c r="AS219" s="110">
        <v>51.339289999999998</v>
      </c>
      <c r="AT219" s="111">
        <f t="shared" si="777"/>
        <v>0.39999999999999858</v>
      </c>
      <c r="AU219" s="105">
        <v>51.339289999999998</v>
      </c>
      <c r="AV219" s="105">
        <f t="shared" si="792"/>
        <v>0.39999999999999858</v>
      </c>
      <c r="AW219" s="112">
        <f t="shared" si="793"/>
        <v>0.39999999999999858</v>
      </c>
      <c r="AX219" s="117">
        <v>50.563088796091897</v>
      </c>
      <c r="AY219" s="114">
        <f t="shared" si="759"/>
        <v>-0.39999999999999858</v>
      </c>
      <c r="IT219" s="58" t="s">
        <v>29</v>
      </c>
    </row>
    <row r="220" spans="1:254">
      <c r="A220" s="42"/>
      <c r="B220" s="60" t="s">
        <v>12</v>
      </c>
      <c r="C220" s="110">
        <v>51.186439999999997</v>
      </c>
      <c r="D220" s="111">
        <f t="shared" si="634"/>
        <v>-0.59999999999999432</v>
      </c>
      <c r="E220" s="105">
        <v>51.552737914560197</v>
      </c>
      <c r="F220" s="105">
        <f t="shared" si="737"/>
        <v>0.60000000000000142</v>
      </c>
      <c r="G220" s="112">
        <f t="shared" si="636"/>
        <v>-0.89999999999999858</v>
      </c>
      <c r="H220" s="105">
        <v>50.904043008977801</v>
      </c>
      <c r="I220" s="113">
        <f t="shared" si="779"/>
        <v>0</v>
      </c>
      <c r="J220" s="110">
        <v>49.419119999999999</v>
      </c>
      <c r="K220" s="111">
        <f t="shared" si="638"/>
        <v>-2.2000000000000028</v>
      </c>
      <c r="L220" s="105">
        <v>51.4207523424421</v>
      </c>
      <c r="M220" s="105">
        <f t="shared" si="780"/>
        <v>0.29999999999999716</v>
      </c>
      <c r="N220" s="112">
        <f t="shared" si="781"/>
        <v>-2.6000000000000014</v>
      </c>
      <c r="O220" s="15">
        <v>51.501115785373003</v>
      </c>
      <c r="P220" s="114">
        <f>(ROUND(O220,1)-ROUND(O219,1))</f>
        <v>0</v>
      </c>
      <c r="Q220" s="110">
        <v>51.906779999999998</v>
      </c>
      <c r="R220" s="111">
        <f t="shared" si="783"/>
        <v>0.39999999999999858</v>
      </c>
      <c r="S220" s="105">
        <v>51.749079842913602</v>
      </c>
      <c r="T220" s="105">
        <f t="shared" si="784"/>
        <v>1</v>
      </c>
      <c r="U220" s="112">
        <f t="shared" si="785"/>
        <v>0.60000000000000142</v>
      </c>
      <c r="V220" s="15">
        <v>51.066579650191699</v>
      </c>
      <c r="W220" s="114">
        <f t="shared" si="767"/>
        <v>0.30000000000000426</v>
      </c>
      <c r="X220" s="110">
        <v>54.237290000000002</v>
      </c>
      <c r="Y220" s="111">
        <f t="shared" si="768"/>
        <v>3.6000000000000014</v>
      </c>
      <c r="Z220" s="105">
        <v>54.2578335839018</v>
      </c>
      <c r="AA220" s="105">
        <f t="shared" si="786"/>
        <v>2.3999999999999986</v>
      </c>
      <c r="AB220" s="112">
        <f t="shared" si="787"/>
        <v>3.2999999999999972</v>
      </c>
      <c r="AC220" s="15">
        <v>52.996151056709998</v>
      </c>
      <c r="AD220" s="114">
        <f t="shared" si="788"/>
        <v>0.5</v>
      </c>
      <c r="AE220" s="110">
        <v>48.305079999999997</v>
      </c>
      <c r="AF220" s="111">
        <f t="shared" si="789"/>
        <v>-3</v>
      </c>
      <c r="AG220" s="105">
        <v>50.294576263869203</v>
      </c>
      <c r="AH220" s="105">
        <f t="shared" si="790"/>
        <v>-1.1000000000000014</v>
      </c>
      <c r="AI220" s="112">
        <f t="shared" si="791"/>
        <v>-2.4000000000000057</v>
      </c>
      <c r="AJ220" s="117">
        <v>50.773522174646601</v>
      </c>
      <c r="AK220" s="114">
        <f t="shared" si="775"/>
        <v>0</v>
      </c>
      <c r="AL220" s="110">
        <v>50.211860000000001</v>
      </c>
      <c r="AM220" s="111">
        <f t="shared" si="776"/>
        <v>-0.39999999999999858</v>
      </c>
      <c r="AN220" s="105">
        <v>49.638114068683699</v>
      </c>
      <c r="AO220" s="105">
        <f t="shared" si="755"/>
        <v>1.2000000000000028</v>
      </c>
      <c r="AP220" s="112">
        <f t="shared" si="756"/>
        <v>-0.69999999999999574</v>
      </c>
      <c r="AQ220" s="117">
        <v>48.945622069799597</v>
      </c>
      <c r="AR220" s="114">
        <f t="shared" si="732"/>
        <v>0</v>
      </c>
      <c r="AS220" s="110">
        <v>51.271189999999997</v>
      </c>
      <c r="AT220" s="111">
        <f t="shared" si="777"/>
        <v>-4.7000000000000028</v>
      </c>
      <c r="AU220" s="105">
        <v>51.271189999999997</v>
      </c>
      <c r="AV220" s="105">
        <f t="shared" si="792"/>
        <v>0</v>
      </c>
      <c r="AW220" s="112">
        <f t="shared" si="793"/>
        <v>-4.7000000000000028</v>
      </c>
      <c r="AX220" s="117">
        <v>50.210511703783702</v>
      </c>
      <c r="AY220" s="114">
        <f t="shared" si="759"/>
        <v>-0.39999999999999858</v>
      </c>
      <c r="IT220" s="58" t="s">
        <v>29</v>
      </c>
    </row>
    <row r="221" spans="1:254" s="131" customFormat="1">
      <c r="A221" s="42">
        <v>2023</v>
      </c>
      <c r="B221" s="60" t="s">
        <v>4</v>
      </c>
      <c r="C221" s="110">
        <v>48.884300000000003</v>
      </c>
      <c r="D221" s="111">
        <f t="shared" si="634"/>
        <v>1.5</v>
      </c>
      <c r="E221" s="105">
        <v>50.543466265986403</v>
      </c>
      <c r="F221" s="105">
        <f t="shared" si="737"/>
        <v>-1.1000000000000014</v>
      </c>
      <c r="G221" s="112">
        <f t="shared" si="636"/>
        <v>1.2999999999999972</v>
      </c>
      <c r="H221" s="105">
        <v>50.684382291031</v>
      </c>
      <c r="I221" s="113">
        <f t="shared" si="779"/>
        <v>-0.19999999999999574</v>
      </c>
      <c r="J221" s="110">
        <v>50.00723</v>
      </c>
      <c r="K221" s="111">
        <f t="shared" si="638"/>
        <v>-0.10000000000000142</v>
      </c>
      <c r="L221" s="105">
        <v>51.336359800675297</v>
      </c>
      <c r="M221" s="105">
        <f t="shared" si="780"/>
        <v>-0.10000000000000142</v>
      </c>
      <c r="N221" s="112">
        <f t="shared" si="781"/>
        <v>-0.30000000000000426</v>
      </c>
      <c r="O221" s="15">
        <v>51.478885314437399</v>
      </c>
      <c r="P221" s="114">
        <f t="shared" si="782"/>
        <v>0</v>
      </c>
      <c r="Q221" s="110">
        <v>49.38017</v>
      </c>
      <c r="R221" s="111">
        <f t="shared" si="783"/>
        <v>3</v>
      </c>
      <c r="S221" s="105">
        <v>51.616792035196802</v>
      </c>
      <c r="T221" s="105">
        <f t="shared" si="784"/>
        <v>-0.10000000000000142</v>
      </c>
      <c r="U221" s="112">
        <f t="shared" si="785"/>
        <v>2.3000000000000043</v>
      </c>
      <c r="V221" s="15">
        <v>51.006727611331399</v>
      </c>
      <c r="W221" s="114">
        <f t="shared" si="767"/>
        <v>-0.10000000000000142</v>
      </c>
      <c r="X221" s="110">
        <v>49.586779999999997</v>
      </c>
      <c r="Y221" s="111">
        <f t="shared" si="768"/>
        <v>3.5</v>
      </c>
      <c r="Z221" s="105">
        <v>52.450013050420502</v>
      </c>
      <c r="AA221" s="105">
        <f t="shared" si="786"/>
        <v>-1.7999999999999972</v>
      </c>
      <c r="AB221" s="112">
        <f t="shared" si="787"/>
        <v>3.5</v>
      </c>
      <c r="AC221" s="15">
        <v>52.997981971285803</v>
      </c>
      <c r="AD221" s="114">
        <f t="shared" si="788"/>
        <v>0</v>
      </c>
      <c r="AE221" s="110">
        <v>49.586779999999997</v>
      </c>
      <c r="AF221" s="111">
        <f t="shared" si="789"/>
        <v>1.3000000000000043</v>
      </c>
      <c r="AG221" s="105">
        <v>50.051932179315699</v>
      </c>
      <c r="AH221" s="105">
        <f t="shared" si="790"/>
        <v>-0.19999999999999574</v>
      </c>
      <c r="AI221" s="112">
        <f t="shared" si="791"/>
        <v>3.2000000000000028</v>
      </c>
      <c r="AJ221" s="117">
        <v>50.656442893547499</v>
      </c>
      <c r="AK221" s="114">
        <f t="shared" si="775"/>
        <v>-9.9999999999994316E-2</v>
      </c>
      <c r="AL221" s="110">
        <v>48.760330000000003</v>
      </c>
      <c r="AM221" s="111">
        <f t="shared" si="776"/>
        <v>0.89999999999999858</v>
      </c>
      <c r="AN221" s="105">
        <v>49.352433613446301</v>
      </c>
      <c r="AO221" s="105">
        <f t="shared" si="755"/>
        <v>-0.20000000000000284</v>
      </c>
      <c r="AP221" s="112">
        <f t="shared" si="756"/>
        <v>1</v>
      </c>
      <c r="AQ221" s="117">
        <v>48.998676218687102</v>
      </c>
      <c r="AR221" s="114">
        <f t="shared" si="732"/>
        <v>0.10000000000000142</v>
      </c>
      <c r="AS221" s="110">
        <v>47.107439999999997</v>
      </c>
      <c r="AT221" s="111">
        <f t="shared" si="777"/>
        <v>-3.1999999999999957</v>
      </c>
      <c r="AU221" s="105">
        <v>47.107439999999997</v>
      </c>
      <c r="AV221" s="105">
        <f t="shared" si="792"/>
        <v>-4.1999999999999957</v>
      </c>
      <c r="AW221" s="112">
        <f t="shared" si="793"/>
        <v>-3.1999999999999957</v>
      </c>
      <c r="AX221" s="117">
        <v>49.939378045114097</v>
      </c>
      <c r="AY221" s="114">
        <f t="shared" si="759"/>
        <v>-0.30000000000000426</v>
      </c>
      <c r="IT221" s="131" t="s">
        <v>29</v>
      </c>
    </row>
    <row r="222" spans="1:254" s="138" customFormat="1">
      <c r="B222" s="49" t="s">
        <v>5</v>
      </c>
      <c r="C222" s="131">
        <v>52.095239999999997</v>
      </c>
      <c r="D222" s="111">
        <f t="shared" ref="D222:D227" si="794">(ROUND(C222,1)-ROUND(C210,1))</f>
        <v>0.30000000000000426</v>
      </c>
      <c r="E222" s="132">
        <v>51.232738887733099</v>
      </c>
      <c r="F222" s="130">
        <f t="shared" si="737"/>
        <v>0.70000000000000284</v>
      </c>
      <c r="G222" s="112">
        <f>(ROUND(E222,1)-ROUND(E210,1))</f>
        <v>0.5</v>
      </c>
      <c r="H222" s="132">
        <v>50.343785446839902</v>
      </c>
      <c r="I222" s="136">
        <f t="shared" si="779"/>
        <v>-0.40000000000000568</v>
      </c>
      <c r="J222" s="131">
        <v>53.584400000000002</v>
      </c>
      <c r="K222" s="111">
        <f>(ROUND(J222,1)-ROUND(J211,1))</f>
        <v>-0.79999999999999716</v>
      </c>
      <c r="L222" s="132">
        <v>52.571730504043202</v>
      </c>
      <c r="M222" s="130">
        <f t="shared" si="780"/>
        <v>1.3000000000000043</v>
      </c>
      <c r="N222" s="112">
        <f>(ROUND(L222,1)-ROUND(L211,1))</f>
        <v>-1.3999999999999986</v>
      </c>
      <c r="O222" s="131">
        <v>51.390452394071197</v>
      </c>
      <c r="P222" s="114">
        <f t="shared" si="782"/>
        <v>-0.10000000000000142</v>
      </c>
      <c r="Q222" s="131">
        <v>52.380949999999999</v>
      </c>
      <c r="R222" s="111">
        <f t="shared" si="783"/>
        <v>1</v>
      </c>
      <c r="S222" s="132">
        <v>51.3424352830027</v>
      </c>
      <c r="T222" s="130">
        <f t="shared" si="784"/>
        <v>-0.30000000000000426</v>
      </c>
      <c r="U222" s="112">
        <f>(ROUND(S222,1)-ROUND(S211,1))</f>
        <v>-1.7000000000000028</v>
      </c>
      <c r="V222" s="131">
        <v>50.750628475744001</v>
      </c>
      <c r="W222" s="114">
        <f t="shared" si="767"/>
        <v>-0.20000000000000284</v>
      </c>
      <c r="X222" s="131">
        <v>55</v>
      </c>
      <c r="Y222" s="111">
        <f>(ROUND(X222,1)-ROUND(X211,1))</f>
        <v>0.5</v>
      </c>
      <c r="Z222" s="132">
        <v>53.5115558615826</v>
      </c>
      <c r="AA222" s="130">
        <f t="shared" si="786"/>
        <v>1</v>
      </c>
      <c r="AB222" s="112">
        <f>(ROUND(Z222,1)-ROUND(Z211,1))</f>
        <v>2.1000000000000014</v>
      </c>
      <c r="AC222" s="131">
        <v>52.641342228684799</v>
      </c>
      <c r="AD222" s="114">
        <f t="shared" si="788"/>
        <v>-0.39999999999999858</v>
      </c>
      <c r="AE222" s="131">
        <v>52.857140000000001</v>
      </c>
      <c r="AF222" s="111">
        <f t="shared" si="789"/>
        <v>3.2999999999999972</v>
      </c>
      <c r="AG222" s="132">
        <v>52.102137796304802</v>
      </c>
      <c r="AH222" s="130">
        <f t="shared" si="790"/>
        <v>2</v>
      </c>
      <c r="AI222" s="112">
        <f>(ROUND(AG222,1)-ROUND(AG211,1))</f>
        <v>1.2000000000000028</v>
      </c>
      <c r="AJ222" s="131">
        <v>50.464761701570303</v>
      </c>
      <c r="AK222" s="114">
        <f t="shared" si="775"/>
        <v>-0.20000000000000284</v>
      </c>
      <c r="AL222" s="131">
        <v>49.047620000000002</v>
      </c>
      <c r="AM222" s="111">
        <f>(ROUND(AL222,1)-ROUND(AL211,1))</f>
        <v>-2.1000000000000014</v>
      </c>
      <c r="AN222" s="132">
        <v>49.0941160114198</v>
      </c>
      <c r="AO222" s="130">
        <f t="shared" si="755"/>
        <v>-0.29999999999999716</v>
      </c>
      <c r="AP222" s="112">
        <f>(ROUND(AN222,1)-ROUND(AN211,1))</f>
        <v>-1.8999999999999986</v>
      </c>
      <c r="AQ222" s="131">
        <v>49.079948342770201</v>
      </c>
      <c r="AR222" s="114">
        <f t="shared" si="732"/>
        <v>0.10000000000000142</v>
      </c>
      <c r="AS222" s="131">
        <v>51.190480000000001</v>
      </c>
      <c r="AT222" s="111">
        <f t="shared" si="777"/>
        <v>-3.5</v>
      </c>
      <c r="AU222" s="132">
        <v>51.190480000000001</v>
      </c>
      <c r="AV222" s="130">
        <f t="shared" si="792"/>
        <v>4.1000000000000014</v>
      </c>
      <c r="AW222" s="112">
        <f>(ROUND(AU222,1)-ROUND(AU211,1))</f>
        <v>-0.39999999999999858</v>
      </c>
      <c r="AX222" s="131">
        <v>49.788601401656898</v>
      </c>
      <c r="AY222" s="114">
        <f t="shared" si="759"/>
        <v>-0.10000000000000142</v>
      </c>
      <c r="IT222" s="138" t="s">
        <v>29</v>
      </c>
    </row>
    <row r="223" spans="1:254">
      <c r="A223" s="138"/>
      <c r="B223" s="49" t="s">
        <v>6</v>
      </c>
      <c r="C223" s="131">
        <v>50.396830000000001</v>
      </c>
      <c r="D223" s="111">
        <f t="shared" si="794"/>
        <v>-2.6000000000000014</v>
      </c>
      <c r="E223" s="132">
        <v>48.925860979858903</v>
      </c>
      <c r="F223" s="135">
        <f t="shared" ref="F223:F224" si="795">(ROUND(E223,1)-ROUND(E222,1))</f>
        <v>-2.3000000000000043</v>
      </c>
      <c r="G223" s="112">
        <f>(ROUND(E223,1)-ROUND(E211,1))</f>
        <v>-2.8000000000000043</v>
      </c>
      <c r="H223" s="132">
        <v>50.050795599616599</v>
      </c>
      <c r="I223" s="140">
        <f t="shared" ref="I223:I224" si="796">(ROUND(H223,1)-ROUND(H222,1))</f>
        <v>-0.19999999999999574</v>
      </c>
      <c r="J223" s="131">
        <v>50.904760000000003</v>
      </c>
      <c r="K223" s="111">
        <f>(ROUND(J223,1)-ROUND(J212,1))</f>
        <v>-1.8999999999999986</v>
      </c>
      <c r="L223" s="132">
        <v>50.429275236783397</v>
      </c>
      <c r="M223" s="135">
        <f t="shared" ref="M223:M224" si="797">(ROUND(L223,1)-ROUND(L222,1))</f>
        <v>-2.2000000000000028</v>
      </c>
      <c r="N223" s="112">
        <f>(ROUND(L223,1)-ROUND(L212,1))</f>
        <v>-2.8000000000000043</v>
      </c>
      <c r="O223" s="131">
        <v>51.2299490467637</v>
      </c>
      <c r="P223" s="114">
        <f t="shared" ref="P223" si="798">(ROUND(O223,1)-ROUND(O222,1))</f>
        <v>-0.19999999999999574</v>
      </c>
      <c r="Q223" s="131">
        <v>51.785710000000002</v>
      </c>
      <c r="R223" s="111">
        <f t="shared" ref="R223:R228" si="799">(ROUND(Q223,1)-ROUND(Q211,1))</f>
        <v>-4.3000000000000043</v>
      </c>
      <c r="S223" s="132">
        <v>48.5016892919706</v>
      </c>
      <c r="T223" s="135">
        <f t="shared" ref="T223:T224" si="800">(ROUND(S223,1)-ROUND(S222,1))</f>
        <v>-2.7999999999999972</v>
      </c>
      <c r="U223" s="112">
        <f>(ROUND(S223,1)-ROUND(S212,1))</f>
        <v>-6</v>
      </c>
      <c r="V223" s="131">
        <v>50.565478621814997</v>
      </c>
      <c r="W223" s="114">
        <f t="shared" ref="W223" si="801">(ROUND(V223,1)-ROUND(V222,1))</f>
        <v>-0.19999999999999574</v>
      </c>
      <c r="X223" s="131">
        <v>50.79365</v>
      </c>
      <c r="Y223" s="111">
        <f>(ROUND(X223,1)-ROUND(X212,1))</f>
        <v>-1</v>
      </c>
      <c r="Z223" s="132">
        <v>47.740389229558801</v>
      </c>
      <c r="AA223" s="135">
        <f t="shared" ref="AA223" si="802">(ROUND(Z223,1)-ROUND(Z222,1))</f>
        <v>-5.7999999999999972</v>
      </c>
      <c r="AB223" s="112">
        <f>(ROUND(Z223,1)-ROUND(Z212,1))</f>
        <v>-5.1999999999999957</v>
      </c>
      <c r="AC223" s="131">
        <v>52.214339364024603</v>
      </c>
      <c r="AD223" s="114">
        <f t="shared" ref="AD223:AD224" si="803">(ROUND(AC223,1)-ROUND(AC222,1))</f>
        <v>-0.39999999999999858</v>
      </c>
      <c r="AE223" s="131">
        <v>52.182540000000003</v>
      </c>
      <c r="AF223" s="111">
        <f t="shared" ref="AF223:AF224" si="804">(ROUND(AE223,1)-ROUND(AE222,1))</f>
        <v>-0.69999999999999574</v>
      </c>
      <c r="AG223" s="132">
        <v>51.296994808095498</v>
      </c>
      <c r="AH223" s="135">
        <f t="shared" ref="AH223:AH224" si="805">(ROUND(AG223,1)-ROUND(AG222,1))</f>
        <v>-0.80000000000000426</v>
      </c>
      <c r="AI223" s="112">
        <f>(ROUND(AG223,1)-ROUND(AG212,1))</f>
        <v>1.0999999999999943</v>
      </c>
      <c r="AJ223" s="131">
        <v>50.3479189460325</v>
      </c>
      <c r="AK223" s="114">
        <f t="shared" ref="AK223:AK224" si="806">(ROUND(AJ223,1)-ROUND(AJ222,1))</f>
        <v>-0.20000000000000284</v>
      </c>
      <c r="AL223" s="131">
        <v>48.809519999999999</v>
      </c>
      <c r="AM223" s="111">
        <f>(ROUND(AL223,1)-ROUND(AL212,1))</f>
        <v>-0.20000000000000284</v>
      </c>
      <c r="AN223" s="132">
        <v>48.726390979344998</v>
      </c>
      <c r="AO223" s="135">
        <f t="shared" ref="AO223" si="807">(ROUND(AN223,1)-ROUND(AN222,1))</f>
        <v>-0.39999999999999858</v>
      </c>
      <c r="AP223" s="112">
        <f>(ROUND(AN223,1)-ROUND(AN212,1))</f>
        <v>-0.89999999999999858</v>
      </c>
      <c r="AQ223" s="131">
        <v>49.155548580452297</v>
      </c>
      <c r="AR223" s="114">
        <f t="shared" ref="AR223:AR224" si="808">(ROUND(AQ223,1)-ROUND(AQ222,1))</f>
        <v>0.10000000000000142</v>
      </c>
      <c r="AS223" s="131">
        <v>48.412700000000001</v>
      </c>
      <c r="AT223" s="111">
        <f t="shared" si="777"/>
        <v>-3.2000000000000028</v>
      </c>
      <c r="AU223" s="132">
        <v>48.412700000000001</v>
      </c>
      <c r="AV223" s="135">
        <f t="shared" ref="AV223" si="809">(ROUND(AU223,1)-ROUND(AU222,1))</f>
        <v>-2.8000000000000043</v>
      </c>
      <c r="AW223" s="112">
        <f>(ROUND(AU223,1)-ROUND(AU212,1))</f>
        <v>-4.7000000000000028</v>
      </c>
      <c r="AX223" s="131">
        <v>49.770341952522003</v>
      </c>
      <c r="AY223" s="114">
        <f t="shared" ref="AY223" si="810">(ROUND(AX223,1)-ROUND(AX222,1))</f>
        <v>0</v>
      </c>
      <c r="IT223" s="58" t="s">
        <v>29</v>
      </c>
    </row>
    <row r="224" spans="1:254">
      <c r="A224" s="138"/>
      <c r="B224" s="49" t="s">
        <v>7</v>
      </c>
      <c r="C224" s="131">
        <v>49.77064</v>
      </c>
      <c r="D224" s="111">
        <f t="shared" si="794"/>
        <v>-1.6000000000000014</v>
      </c>
      <c r="E224" s="132">
        <v>49.830992441721698</v>
      </c>
      <c r="F224" s="135">
        <f t="shared" si="795"/>
        <v>0.89999999999999858</v>
      </c>
      <c r="G224" s="112">
        <f t="shared" ref="G224:G229" si="811">(ROUND(E224,1)-ROUND(E213,1))</f>
        <v>-1.1000000000000014</v>
      </c>
      <c r="H224" s="132">
        <v>50.008462161975302</v>
      </c>
      <c r="I224" s="140">
        <f t="shared" si="796"/>
        <v>-0.10000000000000142</v>
      </c>
      <c r="J224" s="131">
        <v>51.48706</v>
      </c>
      <c r="K224" s="111">
        <f t="shared" ref="K224:K229" si="812">(ROUND(J224,1)-ROUND(J212,1))</f>
        <v>-1.2999999999999972</v>
      </c>
      <c r="L224" s="132">
        <v>51.790704547301303</v>
      </c>
      <c r="M224" s="135">
        <f t="shared" si="797"/>
        <v>1.3999999999999986</v>
      </c>
      <c r="N224" s="112">
        <f t="shared" ref="N224:N229" si="813">(ROUND(L224,1)-ROUND(L212,1))</f>
        <v>-1.4000000000000057</v>
      </c>
      <c r="O224" s="131">
        <v>51.067171947636297</v>
      </c>
      <c r="P224" s="114">
        <f t="shared" ref="P224:P229" si="814">(ROUND(O224,1)-ROUND(O223,1))</f>
        <v>-0.10000000000000142</v>
      </c>
      <c r="Q224" s="131">
        <v>50.22936</v>
      </c>
      <c r="R224" s="111">
        <f t="shared" si="799"/>
        <v>-2.3999999999999986</v>
      </c>
      <c r="S224" s="132">
        <v>51.697514446658502</v>
      </c>
      <c r="T224" s="135">
        <f t="shared" si="800"/>
        <v>3.2000000000000028</v>
      </c>
      <c r="U224" s="112">
        <f t="shared" ref="U224:U229" si="815">(ROUND(S224,1)-ROUND(S212,1))</f>
        <v>-2.7999999999999972</v>
      </c>
      <c r="V224" s="131">
        <v>50.748798124578599</v>
      </c>
      <c r="W224" s="114">
        <f t="shared" ref="W224:W229" si="816">(ROUND(V224,1)-ROUND(V223,1))</f>
        <v>0.10000000000000142</v>
      </c>
      <c r="X224" s="131">
        <v>51.146790000000003</v>
      </c>
      <c r="Y224" s="111">
        <f t="shared" ref="Y224:Y229" si="817">(ROUND(X224,1)-ROUND(X212,1))</f>
        <v>-0.69999999999999574</v>
      </c>
      <c r="Z224" s="132">
        <v>52.059963058918903</v>
      </c>
      <c r="AA224" s="135">
        <f t="shared" ref="AA224:AA229" si="818">(ROUND(Z224,1)-ROUND(Z223,1))</f>
        <v>4.3999999999999986</v>
      </c>
      <c r="AB224" s="112">
        <f t="shared" ref="AB224:AB229" si="819">(ROUND(Z224,1)-ROUND(Z212,1))</f>
        <v>-0.79999999999999716</v>
      </c>
      <c r="AC224" s="131">
        <v>51.996596379973099</v>
      </c>
      <c r="AD224" s="114">
        <f t="shared" si="803"/>
        <v>-0.20000000000000284</v>
      </c>
      <c r="AE224" s="131">
        <v>48.853209999999997</v>
      </c>
      <c r="AF224" s="111">
        <f t="shared" si="804"/>
        <v>-3.3000000000000043</v>
      </c>
      <c r="AG224" s="132">
        <v>47.364916524263599</v>
      </c>
      <c r="AH224" s="135">
        <f t="shared" si="805"/>
        <v>-3.8999999999999986</v>
      </c>
      <c r="AI224" s="112">
        <f t="shared" ref="AI224:AI229" si="820">(ROUND(AG224,1)-ROUND(AG212,1))</f>
        <v>-2.8000000000000043</v>
      </c>
      <c r="AJ224" s="131">
        <v>50.365635105448497</v>
      </c>
      <c r="AK224" s="114">
        <f t="shared" si="806"/>
        <v>0.10000000000000142</v>
      </c>
      <c r="AL224" s="131">
        <v>49.311929999999997</v>
      </c>
      <c r="AM224" s="111">
        <f t="shared" ref="AM224:AM229" si="821">(ROUND(AL224,1)-ROUND(AL212,1))</f>
        <v>0.29999999999999716</v>
      </c>
      <c r="AN224" s="132">
        <v>49.467867038263201</v>
      </c>
      <c r="AO224" s="135">
        <f t="shared" ref="AO224:AO229" si="822">(ROUND(AN224,1)-ROUND(AN223,1))</f>
        <v>0.79999999999999716</v>
      </c>
      <c r="AP224" s="112">
        <f t="shared" ref="AP224:AP229" si="823">(ROUND(AN224,1)-ROUND(AN212,1))</f>
        <v>-0.10000000000000142</v>
      </c>
      <c r="AQ224" s="131">
        <v>49.200364161639399</v>
      </c>
      <c r="AR224" s="114">
        <f t="shared" si="808"/>
        <v>0</v>
      </c>
      <c r="AS224" s="131">
        <v>49.311929999999997</v>
      </c>
      <c r="AT224" s="111">
        <f t="shared" ref="AT224:AT229" si="824">(ROUND(AS224,1)-ROUND(AS212,1))</f>
        <v>-3.8000000000000043</v>
      </c>
      <c r="AU224" s="132">
        <v>48.347110000000001</v>
      </c>
      <c r="AV224" s="135">
        <f t="shared" ref="AV224:AV229" si="825">(ROUND(AU224,1)-ROUND(AU223,1))</f>
        <v>-0.10000000000000142</v>
      </c>
      <c r="AW224" s="112">
        <f t="shared" ref="AW224:AW229" si="826">(ROUND(AU224,1)-ROUND(AU212,1))</f>
        <v>-4.8000000000000043</v>
      </c>
      <c r="AX224" s="131">
        <v>49.877215689538097</v>
      </c>
      <c r="AY224" s="114">
        <f t="shared" ref="AY224:AY229" si="827">(ROUND(AX224,1)-ROUND(AX223,1))</f>
        <v>0.10000000000000142</v>
      </c>
      <c r="IT224" s="58" t="s">
        <v>29</v>
      </c>
    </row>
    <row r="225" spans="1:254">
      <c r="A225" s="148"/>
      <c r="B225" s="149" t="s">
        <v>6</v>
      </c>
      <c r="C225" s="142">
        <v>49.631149999999998</v>
      </c>
      <c r="D225" s="111">
        <f t="shared" si="794"/>
        <v>-1.1999999999999957</v>
      </c>
      <c r="E225" s="133">
        <v>49.670534623671898</v>
      </c>
      <c r="F225" s="135">
        <f t="shared" ref="F225" si="828">(ROUND(E225,1)-ROUND(E224,1))</f>
        <v>-9.9999999999994316E-2</v>
      </c>
      <c r="G225" s="112">
        <f t="shared" si="811"/>
        <v>0.5</v>
      </c>
      <c r="H225" s="133">
        <v>50.230016040845499</v>
      </c>
      <c r="I225" s="140">
        <f t="shared" ref="I225" si="829">(ROUND(H225,1)-ROUND(H224,1))</f>
        <v>0.20000000000000284</v>
      </c>
      <c r="J225" s="142">
        <v>49.863529999999997</v>
      </c>
      <c r="K225" s="111">
        <f t="shared" si="812"/>
        <v>-1.8000000000000043</v>
      </c>
      <c r="L225" s="133">
        <v>50.143946580279803</v>
      </c>
      <c r="M225" s="135">
        <f t="shared" ref="M225" si="830">(ROUND(L225,1)-ROUND(L224,1))</f>
        <v>-1.6999999999999957</v>
      </c>
      <c r="N225" s="112">
        <f t="shared" si="813"/>
        <v>-1.7999999999999972</v>
      </c>
      <c r="O225" s="142">
        <v>50.948205042775399</v>
      </c>
      <c r="P225" s="114">
        <f t="shared" si="814"/>
        <v>-0.20000000000000284</v>
      </c>
      <c r="Q225" s="142">
        <v>48.975409999999997</v>
      </c>
      <c r="R225" s="111">
        <f t="shared" si="799"/>
        <v>-1.5</v>
      </c>
      <c r="S225" s="133">
        <v>49.4243361551272</v>
      </c>
      <c r="T225" s="135">
        <f t="shared" ref="T225" si="831">(ROUND(S225,1)-ROUND(S224,1))</f>
        <v>-2.3000000000000043</v>
      </c>
      <c r="U225" s="112">
        <f t="shared" si="815"/>
        <v>-1.3000000000000043</v>
      </c>
      <c r="V225" s="142">
        <v>51.251480037115599</v>
      </c>
      <c r="W225" s="114">
        <f t="shared" si="816"/>
        <v>0.59999999999999432</v>
      </c>
      <c r="X225" s="142">
        <v>49.590159999999997</v>
      </c>
      <c r="Y225" s="111">
        <f t="shared" si="817"/>
        <v>-2.5</v>
      </c>
      <c r="Z225" s="133">
        <v>50.203254252836203</v>
      </c>
      <c r="AA225" s="135">
        <f t="shared" si="818"/>
        <v>-1.8999999999999986</v>
      </c>
      <c r="AB225" s="112">
        <f t="shared" si="819"/>
        <v>-1.8999999999999986</v>
      </c>
      <c r="AC225" s="142">
        <v>52.008139884209101</v>
      </c>
      <c r="AD225" s="114">
        <f t="shared" ref="AD225" si="832">(ROUND(AC225,1)-ROUND(AC224,1))</f>
        <v>0</v>
      </c>
      <c r="AE225" s="142">
        <v>50.204920000000001</v>
      </c>
      <c r="AF225" s="111">
        <f t="shared" ref="AF225" si="833">(ROUND(AE225,1)-ROUND(AE224,1))</f>
        <v>1.3000000000000043</v>
      </c>
      <c r="AG225" s="133">
        <v>49.494186442397101</v>
      </c>
      <c r="AH225" s="135">
        <f t="shared" ref="AH225" si="834">(ROUND(AG225,1)-ROUND(AG224,1))</f>
        <v>2.1000000000000014</v>
      </c>
      <c r="AI225" s="112">
        <f t="shared" si="820"/>
        <v>-0.60000000000000142</v>
      </c>
      <c r="AJ225" s="142">
        <v>50.504432607555202</v>
      </c>
      <c r="AK225" s="114">
        <f t="shared" ref="AK225" si="835">(ROUND(AJ225,1)-ROUND(AJ224,1))</f>
        <v>0.10000000000000142</v>
      </c>
      <c r="AL225" s="142">
        <v>49.590159999999997</v>
      </c>
      <c r="AM225" s="111">
        <f t="shared" si="821"/>
        <v>0.10000000000000142</v>
      </c>
      <c r="AN225" s="133">
        <v>50.1964444721999</v>
      </c>
      <c r="AO225" s="135">
        <f t="shared" si="822"/>
        <v>0.70000000000000284</v>
      </c>
      <c r="AP225" s="112">
        <f t="shared" si="823"/>
        <v>-0.19999999999999574</v>
      </c>
      <c r="AQ225" s="142">
        <v>49.207147883595901</v>
      </c>
      <c r="AR225" s="114">
        <f t="shared" ref="AR225" si="836">(ROUND(AQ225,1)-ROUND(AQ224,1))</f>
        <v>0</v>
      </c>
      <c r="AS225" s="142">
        <v>49.795079999999999</v>
      </c>
      <c r="AT225" s="111">
        <f t="shared" si="824"/>
        <v>-1.5</v>
      </c>
      <c r="AU225" s="133">
        <v>49.795079999999999</v>
      </c>
      <c r="AV225" s="135">
        <f t="shared" si="825"/>
        <v>1.5</v>
      </c>
      <c r="AW225" s="112">
        <f t="shared" si="826"/>
        <v>-1.5</v>
      </c>
      <c r="AX225" s="142">
        <v>50.0812547675933</v>
      </c>
      <c r="AY225" s="114">
        <f t="shared" si="827"/>
        <v>0.20000000000000284</v>
      </c>
      <c r="IT225" s="58" t="s">
        <v>29</v>
      </c>
    </row>
    <row r="226" spans="1:254">
      <c r="A226" s="138"/>
      <c r="B226" s="49" t="s">
        <v>8</v>
      </c>
      <c r="C226" s="131">
        <v>50.27778</v>
      </c>
      <c r="D226" s="111">
        <f t="shared" si="794"/>
        <v>1.3999999999999986</v>
      </c>
      <c r="E226" s="132">
        <v>50.750128405838801</v>
      </c>
      <c r="F226" s="135">
        <f t="shared" ref="F226" si="837">(ROUND(E226,1)-ROUND(E225,1))</f>
        <v>1.0999999999999943</v>
      </c>
      <c r="G226" s="112">
        <f t="shared" si="811"/>
        <v>-0.40000000000000568</v>
      </c>
      <c r="H226" s="132">
        <v>50.637894044771102</v>
      </c>
      <c r="I226" s="140">
        <f t="shared" ref="I226" si="838">(ROUND(H226,1)-ROUND(H225,1))</f>
        <v>0.39999999999999858</v>
      </c>
      <c r="J226" s="131">
        <v>51.599179999999997</v>
      </c>
      <c r="K226" s="111">
        <f t="shared" si="812"/>
        <v>-1.1999999999999957</v>
      </c>
      <c r="L226" s="132">
        <v>50.423944058302901</v>
      </c>
      <c r="M226" s="135">
        <f t="shared" ref="M226" si="839">(ROUND(L226,1)-ROUND(L225,1))</f>
        <v>0.29999999999999716</v>
      </c>
      <c r="N226" s="112">
        <f t="shared" si="813"/>
        <v>-1.3999999999999986</v>
      </c>
      <c r="O226" s="131">
        <v>50.973654542120997</v>
      </c>
      <c r="P226" s="114">
        <f t="shared" si="814"/>
        <v>0.10000000000000142</v>
      </c>
      <c r="Q226" s="131">
        <v>51.785710000000002</v>
      </c>
      <c r="R226" s="111">
        <f t="shared" si="799"/>
        <v>3.8999999999999986</v>
      </c>
      <c r="S226" s="132">
        <v>52.7413360402712</v>
      </c>
      <c r="T226" s="135">
        <f t="shared" ref="T226" si="840">(ROUND(S226,1)-ROUND(S225,1))</f>
        <v>3.3000000000000043</v>
      </c>
      <c r="U226" s="112">
        <f t="shared" si="815"/>
        <v>4.4000000000000057</v>
      </c>
      <c r="V226" s="131">
        <v>51.911825784963199</v>
      </c>
      <c r="W226" s="114">
        <f t="shared" si="816"/>
        <v>0.60000000000000142</v>
      </c>
      <c r="X226" s="131">
        <v>50.595239999999997</v>
      </c>
      <c r="Y226" s="111">
        <f t="shared" si="817"/>
        <v>2.3999999999999986</v>
      </c>
      <c r="Z226" s="132">
        <v>51.977543127131099</v>
      </c>
      <c r="AA226" s="135">
        <f t="shared" si="818"/>
        <v>1.7999999999999972</v>
      </c>
      <c r="AB226" s="112">
        <f t="shared" si="819"/>
        <v>2.6000000000000014</v>
      </c>
      <c r="AC226" s="131">
        <v>52.159843293481302</v>
      </c>
      <c r="AD226" s="114">
        <f t="shared" ref="AD226" si="841">(ROUND(AC226,1)-ROUND(AC225,1))</f>
        <v>0.20000000000000284</v>
      </c>
      <c r="AE226" s="131">
        <v>50.198410000000003</v>
      </c>
      <c r="AF226" s="111">
        <f t="shared" ref="AF226" si="842">(ROUND(AE226,1)-ROUND(AE225,1))</f>
        <v>0</v>
      </c>
      <c r="AG226" s="132">
        <v>50.175069472708998</v>
      </c>
      <c r="AH226" s="135">
        <f t="shared" ref="AH226" si="843">(ROUND(AG226,1)-ROUND(AG225,1))</f>
        <v>0.70000000000000284</v>
      </c>
      <c r="AI226" s="112">
        <f t="shared" si="820"/>
        <v>0.30000000000000426</v>
      </c>
      <c r="AJ226" s="131">
        <v>50.747594807934902</v>
      </c>
      <c r="AK226" s="114">
        <f t="shared" ref="AK226" si="844">(ROUND(AJ226,1)-ROUND(AJ225,1))</f>
        <v>0.20000000000000284</v>
      </c>
      <c r="AL226" s="131">
        <v>48.611109999999996</v>
      </c>
      <c r="AM226" s="111">
        <f t="shared" si="821"/>
        <v>1.7000000000000028</v>
      </c>
      <c r="AN226" s="132">
        <v>48.974108094028502</v>
      </c>
      <c r="AO226" s="135">
        <f t="shared" si="822"/>
        <v>-1.2000000000000028</v>
      </c>
      <c r="AP226" s="112">
        <f t="shared" si="823"/>
        <v>1.7000000000000028</v>
      </c>
      <c r="AQ226" s="131">
        <v>49.175429303159298</v>
      </c>
      <c r="AR226" s="114">
        <f t="shared" ref="AR226" si="845">(ROUND(AQ226,1)-ROUND(AQ225,1))</f>
        <v>0</v>
      </c>
      <c r="AS226" s="131">
        <v>50.198410000000003</v>
      </c>
      <c r="AT226" s="111">
        <f t="shared" si="824"/>
        <v>-1.2999999999999972</v>
      </c>
      <c r="AU226" s="132">
        <v>50.198410000000003</v>
      </c>
      <c r="AV226" s="135">
        <f t="shared" si="825"/>
        <v>0.40000000000000568</v>
      </c>
      <c r="AW226" s="112">
        <f t="shared" si="826"/>
        <v>-1.2999999999999972</v>
      </c>
      <c r="AX226" s="131">
        <v>50.345940344305298</v>
      </c>
      <c r="AY226" s="114">
        <f t="shared" si="827"/>
        <v>0.19999999999999574</v>
      </c>
      <c r="IT226" s="58" t="s">
        <v>29</v>
      </c>
    </row>
    <row r="227" spans="1:254">
      <c r="A227" s="148"/>
      <c r="B227" s="149" t="s">
        <v>8</v>
      </c>
      <c r="C227" s="151">
        <v>51.130429999999997</v>
      </c>
      <c r="D227" s="111">
        <f t="shared" si="794"/>
        <v>0.10000000000000142</v>
      </c>
      <c r="E227" s="133">
        <v>51.473574524196003</v>
      </c>
      <c r="F227" s="135">
        <f t="shared" ref="F227" si="846">(ROUND(E227,1)-ROUND(E226,1))</f>
        <v>0.70000000000000284</v>
      </c>
      <c r="G227" s="112">
        <f t="shared" si="811"/>
        <v>2</v>
      </c>
      <c r="H227" s="133">
        <v>51.009509477096003</v>
      </c>
      <c r="I227" s="140">
        <f t="shared" ref="I227" si="847">(ROUND(H227,1)-ROUND(H226,1))</f>
        <v>0.39999999999999858</v>
      </c>
      <c r="J227" s="151">
        <v>51.718249999999998</v>
      </c>
      <c r="K227" s="111">
        <f t="shared" si="812"/>
        <v>-9.9999999999994316E-2</v>
      </c>
      <c r="L227" s="133">
        <v>51.8175221163348</v>
      </c>
      <c r="M227" s="135">
        <f t="shared" ref="M227" si="848">(ROUND(L227,1)-ROUND(L226,1))</f>
        <v>1.3999999999999986</v>
      </c>
      <c r="N227" s="112">
        <f t="shared" si="813"/>
        <v>0.39999999999999858</v>
      </c>
      <c r="O227" s="142">
        <v>51.147218496982298</v>
      </c>
      <c r="P227" s="114">
        <f t="shared" si="814"/>
        <v>0.10000000000000142</v>
      </c>
      <c r="Q227" s="151">
        <v>50.869570000000003</v>
      </c>
      <c r="R227" s="111">
        <f t="shared" si="799"/>
        <v>2.1000000000000014</v>
      </c>
      <c r="S227" s="133">
        <v>52.6323790343776</v>
      </c>
      <c r="T227" s="135">
        <f t="shared" ref="T227" si="849">(ROUND(S227,1)-ROUND(S226,1))</f>
        <v>-0.10000000000000142</v>
      </c>
      <c r="U227" s="112">
        <f t="shared" si="815"/>
        <v>2.1000000000000014</v>
      </c>
      <c r="V227" s="142">
        <v>52.368769268750498</v>
      </c>
      <c r="W227" s="114">
        <f t="shared" si="816"/>
        <v>0.5</v>
      </c>
      <c r="X227" s="151">
        <v>52.608699999999999</v>
      </c>
      <c r="Y227" s="111">
        <f t="shared" si="817"/>
        <v>4.6000000000000014</v>
      </c>
      <c r="Z227" s="133">
        <v>54.440651913240501</v>
      </c>
      <c r="AA227" s="135">
        <f t="shared" si="818"/>
        <v>2.3999999999999986</v>
      </c>
      <c r="AB227" s="112">
        <f t="shared" si="819"/>
        <v>4.8999999999999986</v>
      </c>
      <c r="AC227" s="142">
        <v>52.274515972591203</v>
      </c>
      <c r="AD227" s="114">
        <f t="shared" ref="AD227" si="850">(ROUND(AC227,1)-ROUND(AC226,1))</f>
        <v>9.9999999999994316E-2</v>
      </c>
      <c r="AE227" s="151">
        <v>51.521740000000001</v>
      </c>
      <c r="AF227" s="111">
        <f t="shared" ref="AF227" si="851">(ROUND(AE227,1)-ROUND(AE226,1))</f>
        <v>1.2999999999999972</v>
      </c>
      <c r="AG227" s="133">
        <v>51.938037978910799</v>
      </c>
      <c r="AH227" s="135">
        <f t="shared" ref="AH227" si="852">(ROUND(AG227,1)-ROUND(AG226,1))</f>
        <v>1.6999999999999957</v>
      </c>
      <c r="AI227" s="112">
        <f t="shared" si="820"/>
        <v>2.2999999999999972</v>
      </c>
      <c r="AJ227" s="142">
        <v>51.0174578699324</v>
      </c>
      <c r="AK227" s="114">
        <f t="shared" ref="AK227" si="853">(ROUND(AJ227,1)-ROUND(AJ226,1))</f>
        <v>0.29999999999999716</v>
      </c>
      <c r="AL227" s="151">
        <v>49.130429999999997</v>
      </c>
      <c r="AM227" s="111">
        <f t="shared" si="821"/>
        <v>-1.6999999999999957</v>
      </c>
      <c r="AN227" s="133">
        <v>48.283162882210199</v>
      </c>
      <c r="AO227" s="135">
        <f t="shared" si="822"/>
        <v>-0.70000000000000284</v>
      </c>
      <c r="AP227" s="112">
        <f t="shared" si="823"/>
        <v>-1.6000000000000014</v>
      </c>
      <c r="AQ227" s="142">
        <v>49.117675641596797</v>
      </c>
      <c r="AR227" s="114">
        <f t="shared" ref="AR227" si="854">(ROUND(AQ227,1)-ROUND(AQ226,1))</f>
        <v>-0.10000000000000142</v>
      </c>
      <c r="AS227" s="151">
        <v>51.521740000000001</v>
      </c>
      <c r="AT227" s="111">
        <f t="shared" si="824"/>
        <v>-6.7999999999999972</v>
      </c>
      <c r="AU227" s="133">
        <v>51.521740000000001</v>
      </c>
      <c r="AV227" s="135">
        <f t="shared" si="825"/>
        <v>1.2999999999999972</v>
      </c>
      <c r="AW227" s="112">
        <f t="shared" si="826"/>
        <v>-6.7999999999999972</v>
      </c>
      <c r="AX227" s="142">
        <v>50.621979962925501</v>
      </c>
      <c r="AY227" s="114">
        <f t="shared" si="827"/>
        <v>0.30000000000000426</v>
      </c>
      <c r="IT227" s="58" t="s">
        <v>29</v>
      </c>
    </row>
    <row r="228" spans="1:254" s="152" customFormat="1">
      <c r="A228" s="148"/>
      <c r="B228" s="149" t="s">
        <v>7</v>
      </c>
      <c r="C228" s="142">
        <v>52.338709999999999</v>
      </c>
      <c r="D228" s="111">
        <f t="shared" ref="D228" si="855">(ROUND(C228,1)-ROUND(C216,1))</f>
        <v>2.7999999999999972</v>
      </c>
      <c r="E228" s="133">
        <v>52.171204102312302</v>
      </c>
      <c r="F228" s="135">
        <f t="shared" ref="F228" si="856">(ROUND(E228,1)-ROUND(E227,1))</f>
        <v>0.70000000000000284</v>
      </c>
      <c r="G228" s="112">
        <f t="shared" si="811"/>
        <v>1.8000000000000043</v>
      </c>
      <c r="H228" s="133">
        <v>51.211243238385897</v>
      </c>
      <c r="I228" s="140">
        <f t="shared" ref="I228" si="857">(ROUND(H228,1)-ROUND(H227,1))</f>
        <v>0.20000000000000284</v>
      </c>
      <c r="J228" s="142">
        <v>51.955829999999999</v>
      </c>
      <c r="K228" s="111">
        <f t="shared" si="812"/>
        <v>-0.70000000000000284</v>
      </c>
      <c r="L228" s="133">
        <v>51.0597859284997</v>
      </c>
      <c r="M228" s="135">
        <f t="shared" ref="M228" si="858">(ROUND(L228,1)-ROUND(L227,1))</f>
        <v>-0.69999999999999574</v>
      </c>
      <c r="N228" s="112">
        <f t="shared" si="813"/>
        <v>-0.79999999999999716</v>
      </c>
      <c r="O228" s="142">
        <v>51.392944744828</v>
      </c>
      <c r="P228" s="114">
        <f t="shared" si="814"/>
        <v>0.29999999999999716</v>
      </c>
      <c r="Q228" s="142">
        <v>54.233870000000003</v>
      </c>
      <c r="R228" s="111">
        <f t="shared" si="799"/>
        <v>7.3000000000000043</v>
      </c>
      <c r="S228" s="133">
        <v>54.385025893685203</v>
      </c>
      <c r="T228" s="135">
        <f t="shared" ref="T228" si="859">(ROUND(S228,1)-ROUND(S227,1))</f>
        <v>1.7999999999999972</v>
      </c>
      <c r="U228" s="112">
        <f t="shared" si="815"/>
        <v>7.1999999999999957</v>
      </c>
      <c r="V228" s="142">
        <v>52.437994003917503</v>
      </c>
      <c r="W228" s="114">
        <f t="shared" si="816"/>
        <v>0</v>
      </c>
      <c r="X228" s="142">
        <v>52.419350000000001</v>
      </c>
      <c r="Y228" s="111">
        <f t="shared" si="817"/>
        <v>3.7999999999999972</v>
      </c>
      <c r="Z228" s="133">
        <v>52.489121327969201</v>
      </c>
      <c r="AA228" s="135">
        <f t="shared" si="818"/>
        <v>-1.8999999999999986</v>
      </c>
      <c r="AB228" s="112">
        <f t="shared" si="819"/>
        <v>3.7000000000000028</v>
      </c>
      <c r="AC228" s="142">
        <v>52.248729048762598</v>
      </c>
      <c r="AD228" s="114">
        <f t="shared" ref="AD228" si="860">(ROUND(AC228,1)-ROUND(AC227,1))</f>
        <v>-9.9999999999994316E-2</v>
      </c>
      <c r="AE228" s="142">
        <v>51.00806</v>
      </c>
      <c r="AF228" s="111">
        <f t="shared" ref="AF228" si="861">(ROUND(AE228,1)-ROUND(AE227,1))</f>
        <v>-0.5</v>
      </c>
      <c r="AG228" s="133">
        <v>51.999298245656597</v>
      </c>
      <c r="AH228" s="135">
        <f t="shared" ref="AH228" si="862">(ROUND(AG228,1)-ROUND(AG227,1))</f>
        <v>0.10000000000000142</v>
      </c>
      <c r="AI228" s="112">
        <f t="shared" si="820"/>
        <v>2.5</v>
      </c>
      <c r="AJ228" s="142">
        <v>51.264103976664401</v>
      </c>
      <c r="AK228" s="114">
        <f t="shared" ref="AK228" si="863">(ROUND(AJ228,1)-ROUND(AJ227,1))</f>
        <v>0.29999999999999716</v>
      </c>
      <c r="AL228" s="142">
        <v>50.403230000000001</v>
      </c>
      <c r="AM228" s="111">
        <f t="shared" si="821"/>
        <v>-0.39999999999999858</v>
      </c>
      <c r="AN228" s="133">
        <v>49.433024817013099</v>
      </c>
      <c r="AO228" s="135">
        <f t="shared" si="822"/>
        <v>1.1000000000000014</v>
      </c>
      <c r="AP228" s="112">
        <f t="shared" si="823"/>
        <v>-0.70000000000000284</v>
      </c>
      <c r="AQ228" s="142">
        <v>49.041941748132501</v>
      </c>
      <c r="AR228" s="114">
        <f t="shared" ref="AR228" si="864">(ROUND(AQ228,1)-ROUND(AQ227,1))</f>
        <v>-0.10000000000000142</v>
      </c>
      <c r="AS228" s="142">
        <v>53.62903</v>
      </c>
      <c r="AT228" s="111">
        <f t="shared" si="824"/>
        <v>1.1000000000000014</v>
      </c>
      <c r="AU228" s="133">
        <v>53.62903</v>
      </c>
      <c r="AV228" s="135">
        <f t="shared" si="825"/>
        <v>2.1000000000000014</v>
      </c>
      <c r="AW228" s="112">
        <f t="shared" si="826"/>
        <v>1.1000000000000014</v>
      </c>
      <c r="AX228" s="142">
        <v>50.881000965831703</v>
      </c>
      <c r="AY228" s="114">
        <f t="shared" si="827"/>
        <v>0.29999999999999716</v>
      </c>
      <c r="IT228" s="152" t="s">
        <v>29</v>
      </c>
    </row>
    <row r="229" spans="1:254">
      <c r="A229" s="138"/>
      <c r="B229" s="49" t="s">
        <v>9</v>
      </c>
      <c r="C229" s="131">
        <v>51.096490000000003</v>
      </c>
      <c r="D229" s="111">
        <f t="shared" ref="D229" si="865">(ROUND(C229,1)-ROUND(C217,1))</f>
        <v>0.39999999999999858</v>
      </c>
      <c r="E229" s="132">
        <v>50.802858917472001</v>
      </c>
      <c r="F229" s="135">
        <f t="shared" ref="F229" si="866">(ROUND(E229,1)-ROUND(E228,1))</f>
        <v>-1.4000000000000057</v>
      </c>
      <c r="G229" s="112">
        <f t="shared" si="811"/>
        <v>0.19999999999999574</v>
      </c>
      <c r="H229" s="132">
        <v>51.184560800411496</v>
      </c>
      <c r="I229" s="140">
        <f t="shared" ref="I229" si="867">(ROUND(H229,1)-ROUND(H228,1))</f>
        <v>0</v>
      </c>
      <c r="J229" s="131">
        <v>52.979340000000001</v>
      </c>
      <c r="K229" s="111">
        <f t="shared" si="812"/>
        <v>0.5</v>
      </c>
      <c r="L229" s="132">
        <v>52.322869966282099</v>
      </c>
      <c r="M229" s="135">
        <f t="shared" ref="M229" si="868">(ROUND(L229,1)-ROUND(L228,1))</f>
        <v>1.1999999999999957</v>
      </c>
      <c r="N229" s="112">
        <f t="shared" si="813"/>
        <v>0.39999999999999858</v>
      </c>
      <c r="O229" s="131">
        <v>51.5839809314826</v>
      </c>
      <c r="P229" s="114">
        <f t="shared" si="814"/>
        <v>0.20000000000000284</v>
      </c>
      <c r="Q229" s="131">
        <v>51.535089999999997</v>
      </c>
      <c r="R229" s="111">
        <f t="shared" ref="R229" si="869">(ROUND(Q229,1)-ROUND(Q217,1))</f>
        <v>1.2999999999999972</v>
      </c>
      <c r="S229" s="132">
        <v>51.8584783402505</v>
      </c>
      <c r="T229" s="135">
        <f t="shared" ref="T229" si="870">(ROUND(S229,1)-ROUND(S228,1))</f>
        <v>-2.5</v>
      </c>
      <c r="U229" s="112">
        <f t="shared" si="815"/>
        <v>1.6000000000000014</v>
      </c>
      <c r="V229" s="131">
        <v>52.165318462526301</v>
      </c>
      <c r="W229" s="114">
        <f t="shared" si="816"/>
        <v>-0.19999999999999574</v>
      </c>
      <c r="X229" s="131">
        <v>52.412280000000003</v>
      </c>
      <c r="Y229" s="111">
        <f t="shared" si="817"/>
        <v>1.2999999999999972</v>
      </c>
      <c r="Z229" s="132">
        <v>51.996312418229003</v>
      </c>
      <c r="AA229" s="135">
        <f t="shared" si="818"/>
        <v>-0.5</v>
      </c>
      <c r="AB229" s="112">
        <f t="shared" si="819"/>
        <v>1.2999999999999972</v>
      </c>
      <c r="AC229" s="131">
        <v>52.107997251955197</v>
      </c>
      <c r="AD229" s="114">
        <f t="shared" ref="AD229" si="871">(ROUND(AC229,1)-ROUND(AC228,1))</f>
        <v>-0.10000000000000142</v>
      </c>
      <c r="AE229" s="131">
        <v>50.877189999999999</v>
      </c>
      <c r="AF229" s="111">
        <f t="shared" ref="AF229" si="872">(ROUND(AE229,1)-ROUND(AE228,1))</f>
        <v>-0.10000000000000142</v>
      </c>
      <c r="AG229" s="132">
        <v>50.138808860365003</v>
      </c>
      <c r="AH229" s="135">
        <f t="shared" ref="AH229" si="873">(ROUND(AG229,1)-ROUND(AG228,1))</f>
        <v>-1.8999999999999986</v>
      </c>
      <c r="AI229" s="112">
        <f t="shared" si="820"/>
        <v>-1</v>
      </c>
      <c r="AJ229" s="131">
        <v>51.399151899704002</v>
      </c>
      <c r="AK229" s="114">
        <f t="shared" ref="AK229" si="874">(ROUND(AJ229,1)-ROUND(AJ228,1))</f>
        <v>0.10000000000000142</v>
      </c>
      <c r="AL229" s="131">
        <v>50</v>
      </c>
      <c r="AM229" s="111">
        <f t="shared" si="821"/>
        <v>1.6000000000000014</v>
      </c>
      <c r="AN229" s="132">
        <v>49.764045558491098</v>
      </c>
      <c r="AO229" s="135">
        <f t="shared" si="822"/>
        <v>0.39999999999999858</v>
      </c>
      <c r="AP229" s="112">
        <f t="shared" si="823"/>
        <v>1.6999999999999957</v>
      </c>
      <c r="AQ229" s="131">
        <v>48.970237068942701</v>
      </c>
      <c r="AR229" s="114">
        <f t="shared" ref="AR229" si="875">(ROUND(AQ229,1)-ROUND(AQ228,1))</f>
        <v>0</v>
      </c>
      <c r="AS229" s="131">
        <v>50.657890000000002</v>
      </c>
      <c r="AT229" s="111">
        <f t="shared" si="824"/>
        <v>-1.0999999999999943</v>
      </c>
      <c r="AU229" s="132">
        <v>50.657890000000002</v>
      </c>
      <c r="AV229" s="135">
        <f t="shared" si="825"/>
        <v>-2.8999999999999986</v>
      </c>
      <c r="AW229" s="112">
        <f t="shared" si="826"/>
        <v>-1.0999999999999943</v>
      </c>
      <c r="AX229" s="131">
        <v>51.0941590126466</v>
      </c>
      <c r="AY229" s="114">
        <f t="shared" si="827"/>
        <v>0.20000000000000284</v>
      </c>
      <c r="IT229" s="58" t="s">
        <v>29</v>
      </c>
    </row>
    <row r="230" spans="1:254">
      <c r="A230" s="148"/>
      <c r="B230" s="149" t="s">
        <v>10</v>
      </c>
      <c r="C230" s="143">
        <v>50.681820000000002</v>
      </c>
      <c r="D230" s="111">
        <f t="shared" ref="D230" si="876">(ROUND(C230,1)-ROUND(C218,1))</f>
        <v>0</v>
      </c>
      <c r="E230" s="132">
        <v>50.662926948839001</v>
      </c>
      <c r="F230" s="135">
        <f t="shared" ref="F230" si="877">(ROUND(E230,1)-ROUND(E229,1))</f>
        <v>-9.9999999999994316E-2</v>
      </c>
      <c r="G230" s="112">
        <f t="shared" ref="G230" si="878">(ROUND(E230,1)-ROUND(E219,1))</f>
        <v>-0.29999999999999716</v>
      </c>
      <c r="H230" s="132">
        <v>51.017150753249901</v>
      </c>
      <c r="I230" s="140">
        <f t="shared" ref="I230" si="879">(ROUND(H230,1)-ROUND(H229,1))</f>
        <v>-0.20000000000000284</v>
      </c>
      <c r="J230" s="143">
        <v>50.402450000000002</v>
      </c>
      <c r="K230" s="111">
        <f t="shared" ref="K230" si="880">(ROUND(J230,1)-ROUND(J218,1))</f>
        <v>-0.60000000000000142</v>
      </c>
      <c r="L230" s="132">
        <v>50.667626992382203</v>
      </c>
      <c r="M230" s="135">
        <f t="shared" ref="M230" si="881">(ROUND(L230,1)-ROUND(L229,1))</f>
        <v>-1.5999999999999943</v>
      </c>
      <c r="N230" s="112">
        <f t="shared" ref="N230" si="882">(ROUND(L230,1)-ROUND(L218,1))</f>
        <v>-0.59999999999999432</v>
      </c>
      <c r="O230" s="143">
        <v>51.6275542551898</v>
      </c>
      <c r="P230" s="114">
        <f t="shared" ref="P230" si="883">(ROUND(O230,1)-ROUND(O229,1))</f>
        <v>0</v>
      </c>
      <c r="Q230" s="143">
        <v>51.590910000000001</v>
      </c>
      <c r="R230" s="111">
        <f t="shared" ref="R230" si="884">(ROUND(Q230,1)-ROUND(Q218,1))</f>
        <v>0.70000000000000284</v>
      </c>
      <c r="S230" s="132">
        <v>50.843969752462399</v>
      </c>
      <c r="T230" s="135">
        <f t="shared" ref="T230" si="885">(ROUND(S230,1)-ROUND(S229,1))</f>
        <v>-1.1000000000000014</v>
      </c>
      <c r="U230" s="112">
        <f t="shared" ref="U230" si="886">(ROUND(S230,1)-ROUND(S218,1))</f>
        <v>0.39999999999999858</v>
      </c>
      <c r="V230" s="143">
        <v>51.870184980119802</v>
      </c>
      <c r="W230" s="114">
        <f t="shared" ref="W230" si="887">(ROUND(V230,1)-ROUND(V229,1))</f>
        <v>-0.30000000000000426</v>
      </c>
      <c r="X230" s="143">
        <v>51.136360000000003</v>
      </c>
      <c r="Y230" s="111">
        <f t="shared" ref="Y230" si="888">(ROUND(X230,1)-ROUND(X218,1))</f>
        <v>-1.8999999999999986</v>
      </c>
      <c r="Z230" s="132">
        <v>50.5562807878024</v>
      </c>
      <c r="AA230" s="135">
        <f t="shared" ref="AA230" si="889">(ROUND(Z230,1)-ROUND(Z229,1))</f>
        <v>-1.3999999999999986</v>
      </c>
      <c r="AB230" s="112">
        <f t="shared" ref="AB230" si="890">(ROUND(Z230,1)-ROUND(Z218,1))</f>
        <v>-2</v>
      </c>
      <c r="AC230" s="143">
        <v>51.9542331620788</v>
      </c>
      <c r="AD230" s="114">
        <f t="shared" ref="AD230" si="891">(ROUND(AC230,1)-ROUND(AC229,1))</f>
        <v>-0.10000000000000142</v>
      </c>
      <c r="AE230" s="143">
        <v>51.818179999999998</v>
      </c>
      <c r="AF230" s="111">
        <f t="shared" ref="AF230" si="892">(ROUND(AE230,1)-ROUND(AE229,1))</f>
        <v>0.89999999999999858</v>
      </c>
      <c r="AG230" s="132">
        <v>51.604248987645803</v>
      </c>
      <c r="AH230" s="135">
        <f t="shared" ref="AH230" si="893">(ROUND(AG230,1)-ROUND(AG229,1))</f>
        <v>1.5</v>
      </c>
      <c r="AI230" s="112">
        <f t="shared" ref="AI230" si="894">(ROUND(AG230,1)-ROUND(AG218,1))</f>
        <v>0.70000000000000284</v>
      </c>
      <c r="AJ230" s="143">
        <v>51.295580483610102</v>
      </c>
      <c r="AK230" s="114">
        <f t="shared" ref="AK230" si="895">(ROUND(AJ230,1)-ROUND(AJ229,1))</f>
        <v>-0.10000000000000142</v>
      </c>
      <c r="AL230" s="143">
        <v>47.954549999999998</v>
      </c>
      <c r="AM230" s="111">
        <f t="shared" ref="AM230" si="896">(ROUND(AL230,1)-ROUND(AL218,1))</f>
        <v>0.39999999999999858</v>
      </c>
      <c r="AN230" s="132">
        <v>48.478478790766403</v>
      </c>
      <c r="AO230" s="135">
        <f t="shared" ref="AO230" si="897">(ROUND(AN230,1)-ROUND(AN229,1))</f>
        <v>-1.2999999999999972</v>
      </c>
      <c r="AP230" s="112">
        <f t="shared" ref="AP230" si="898">(ROUND(AN230,1)-ROUND(AN218,1))</f>
        <v>0.60000000000000142</v>
      </c>
      <c r="AQ230" s="143">
        <v>48.930958953932802</v>
      </c>
      <c r="AR230" s="114">
        <f t="shared" ref="AR230" si="899">(ROUND(AQ230,1)-ROUND(AQ229,1))</f>
        <v>-0.10000000000000142</v>
      </c>
      <c r="AS230" s="143">
        <v>50.909089999999999</v>
      </c>
      <c r="AT230" s="111">
        <f t="shared" ref="AT230" si="900">(ROUND(AS230,1)-ROUND(AS218,1))</f>
        <v>0</v>
      </c>
      <c r="AU230" s="132">
        <v>50.909089999999999</v>
      </c>
      <c r="AV230" s="135">
        <f t="shared" ref="AV230" si="901">(ROUND(AU230,1)-ROUND(AU229,1))</f>
        <v>0.19999999999999574</v>
      </c>
      <c r="AW230" s="112">
        <f t="shared" ref="AW230" si="902">(ROUND(AU230,1)-ROUND(AU218,1))</f>
        <v>0</v>
      </c>
      <c r="AX230" s="143">
        <v>51.230532549971599</v>
      </c>
      <c r="AY230" s="114">
        <f t="shared" ref="AY230" si="903">(ROUND(AX230,1)-ROUND(AX229,1))</f>
        <v>0.10000000000000142</v>
      </c>
      <c r="IT230" s="58" t="s">
        <v>29</v>
      </c>
    </row>
    <row r="231" spans="1:254">
      <c r="A231" s="138"/>
      <c r="B231" s="49" t="s">
        <v>11</v>
      </c>
      <c r="C231" s="131">
        <v>51.725659999999998</v>
      </c>
      <c r="D231" s="111">
        <f t="shared" ref="D231" si="904">(ROUND(C231,1)-ROUND(C219,1))</f>
        <v>0</v>
      </c>
      <c r="E231" s="132">
        <v>50.876021295326197</v>
      </c>
      <c r="F231" s="135">
        <f t="shared" ref="F231" si="905">(ROUND(E231,1)-ROUND(E230,1))</f>
        <v>0.19999999999999574</v>
      </c>
      <c r="G231" s="112">
        <f t="shared" ref="G231" si="906">(ROUND(E231,1)-ROUND(E220,1))</f>
        <v>-0.70000000000000284</v>
      </c>
      <c r="H231" s="132">
        <v>50.8549112324053</v>
      </c>
      <c r="I231" s="140">
        <f t="shared" ref="I231" si="907">(ROUND(H231,1)-ROUND(H230,1))</f>
        <v>-0.10000000000000142</v>
      </c>
      <c r="J231" s="131">
        <v>52.817889999999998</v>
      </c>
      <c r="K231" s="111">
        <f t="shared" ref="K231" si="908">(ROUND(J231,1)-ROUND(J219,1))</f>
        <v>1.2999999999999972</v>
      </c>
      <c r="L231" s="132">
        <v>52.6017228409833</v>
      </c>
      <c r="M231" s="135">
        <f t="shared" ref="M231" si="909">(ROUND(L231,1)-ROUND(L230,1))</f>
        <v>1.8999999999999986</v>
      </c>
      <c r="N231" s="112">
        <f t="shared" ref="N231" si="910">(ROUND(L231,1)-ROUND(L219,1))</f>
        <v>1.5</v>
      </c>
      <c r="O231" s="131">
        <v>51.469781962105301</v>
      </c>
      <c r="P231" s="114">
        <f t="shared" ref="P231" si="911">(ROUND(O231,1)-ROUND(O230,1))</f>
        <v>-0.10000000000000142</v>
      </c>
      <c r="Q231" s="131">
        <v>53.318579999999997</v>
      </c>
      <c r="R231" s="111">
        <f t="shared" ref="R231" si="912">(ROUND(Q231,1)-ROUND(Q219,1))</f>
        <v>0.19999999999999574</v>
      </c>
      <c r="S231" s="132">
        <v>50.957886085397199</v>
      </c>
      <c r="T231" s="135">
        <f t="shared" ref="T231" si="913">(ROUND(S231,1)-ROUND(S230,1))</f>
        <v>0.20000000000000284</v>
      </c>
      <c r="U231" s="112">
        <f t="shared" ref="U231" si="914">(ROUND(S231,1)-ROUND(S219,1))</f>
        <v>0.29999999999999716</v>
      </c>
      <c r="V231" s="131">
        <v>51.769370184613898</v>
      </c>
      <c r="W231" s="114">
        <f t="shared" ref="W231" si="915">(ROUND(V231,1)-ROUND(V230,1))</f>
        <v>-0.10000000000000142</v>
      </c>
      <c r="X231" s="131">
        <v>53.982300000000002</v>
      </c>
      <c r="Y231" s="111">
        <f t="shared" ref="Y231" si="916">(ROUND(X231,1)-ROUND(X219,1))</f>
        <v>-0.20000000000000284</v>
      </c>
      <c r="Z231" s="132">
        <v>51.804530208356702</v>
      </c>
      <c r="AA231" s="135">
        <f t="shared" ref="AA231" si="917">(ROUND(Z231,1)-ROUND(Z230,1))</f>
        <v>1.1999999999999957</v>
      </c>
      <c r="AB231" s="112">
        <f t="shared" ref="AB231" si="918">(ROUND(Z231,1)-ROUND(Z219,1))</f>
        <v>-0.10000000000000142</v>
      </c>
      <c r="AC231" s="131">
        <v>51.868186555599102</v>
      </c>
      <c r="AD231" s="114">
        <f t="shared" ref="AD231" si="919">(ROUND(AC231,1)-ROUND(AC230,1))</f>
        <v>-0.10000000000000142</v>
      </c>
      <c r="AE231" s="131">
        <v>51.106189999999998</v>
      </c>
      <c r="AF231" s="111">
        <f t="shared" ref="AF231" si="920">(ROUND(AE231,1)-ROUND(AE230,1))</f>
        <v>-0.69999999999999574</v>
      </c>
      <c r="AG231" s="132">
        <v>50.978685302697698</v>
      </c>
      <c r="AH231" s="135">
        <f t="shared" ref="AH231" si="921">(ROUND(AG231,1)-ROUND(AG230,1))</f>
        <v>-0.60000000000000142</v>
      </c>
      <c r="AI231" s="112">
        <f t="shared" ref="AI231" si="922">(ROUND(AG231,1)-ROUND(AG219,1))</f>
        <v>-0.39999999999999858</v>
      </c>
      <c r="AJ231" s="131">
        <v>50.9091881882416</v>
      </c>
      <c r="AK231" s="114">
        <f t="shared" ref="AK231" si="923">(ROUND(AJ231,1)-ROUND(AJ230,1))</f>
        <v>-0.39999999999999858</v>
      </c>
      <c r="AL231" s="131">
        <v>48.008850000000002</v>
      </c>
      <c r="AM231" s="111">
        <f t="shared" ref="AM231" si="924">(ROUND(AL231,1)-ROUND(AL219,1))</f>
        <v>-0.39999999999999858</v>
      </c>
      <c r="AN231" s="132">
        <v>48.475952683842401</v>
      </c>
      <c r="AO231" s="135">
        <f t="shared" ref="AO231" si="925">(ROUND(AN231,1)-ROUND(AN230,1))</f>
        <v>0</v>
      </c>
      <c r="AP231" s="112">
        <f t="shared" ref="AP231" si="926">(ROUND(AN231,1)-ROUND(AN219,1))</f>
        <v>0.10000000000000142</v>
      </c>
      <c r="AQ231" s="131">
        <v>48.933484019415303</v>
      </c>
      <c r="AR231" s="114">
        <f t="shared" ref="AR231" si="927">(ROUND(AQ231,1)-ROUND(AQ230,1))</f>
        <v>0</v>
      </c>
      <c r="AS231" s="131">
        <v>52.212389999999999</v>
      </c>
      <c r="AT231" s="111">
        <f t="shared" ref="AT231" si="928">(ROUND(AS231,1)-ROUND(AS219,1))</f>
        <v>0.90000000000000568</v>
      </c>
      <c r="AU231" s="132">
        <v>52.212389999999999</v>
      </c>
      <c r="AV231" s="135">
        <f t="shared" ref="AV231" si="929">(ROUND(AU231,1)-ROUND(AU230,1))</f>
        <v>1.3000000000000043</v>
      </c>
      <c r="AW231" s="112">
        <f t="shared" ref="AW231" si="930">(ROUND(AU231,1)-ROUND(AU219,1))</f>
        <v>0.90000000000000568</v>
      </c>
      <c r="AX231" s="131">
        <v>51.2906174966325</v>
      </c>
      <c r="AY231" s="114">
        <f t="shared" ref="AY231" si="931">(ROUND(AX231,1)-ROUND(AX230,1))</f>
        <v>9.9999999999994316E-2</v>
      </c>
      <c r="IT231" s="58" t="s">
        <v>29</v>
      </c>
    </row>
    <row r="232" spans="1:254">
      <c r="A232" s="138"/>
      <c r="B232" s="49" t="s">
        <v>12</v>
      </c>
      <c r="C232" s="131">
        <v>49.536079999999998</v>
      </c>
      <c r="D232" s="111">
        <f t="shared" ref="D232" si="932">(ROUND(C232,1)-ROUND(C220,1))</f>
        <v>-1.7000000000000028</v>
      </c>
      <c r="E232" s="132">
        <v>49.745571142504701</v>
      </c>
      <c r="F232" s="135">
        <f t="shared" ref="F232" si="933">(ROUND(E232,1)-ROUND(E231,1))</f>
        <v>-1.1999999999999957</v>
      </c>
      <c r="G232" s="112">
        <f t="shared" ref="G232" si="934">(ROUND(E232,1)-ROUND(E221,1))</f>
        <v>-0.79999999999999716</v>
      </c>
      <c r="H232" s="132">
        <v>50.723522909124</v>
      </c>
      <c r="I232" s="140">
        <f t="shared" ref="I232" si="935">(ROUND(H232,1)-ROUND(H231,1))</f>
        <v>-0.19999999999999574</v>
      </c>
      <c r="J232" s="131">
        <v>48.683759999999999</v>
      </c>
      <c r="K232" s="111">
        <f t="shared" ref="K232" si="936">(ROUND(J232,1)-ROUND(J220,1))</f>
        <v>-0.69999999999999574</v>
      </c>
      <c r="L232" s="132">
        <v>50.5990293071252</v>
      </c>
      <c r="M232" s="135">
        <f t="shared" ref="M232" si="937">(ROUND(L232,1)-ROUND(L231,1))</f>
        <v>-2</v>
      </c>
      <c r="N232" s="112">
        <f t="shared" ref="N232" si="938">(ROUND(L232,1)-ROUND(L220,1))</f>
        <v>-0.79999999999999716</v>
      </c>
      <c r="O232" s="131">
        <v>51.081002810165302</v>
      </c>
      <c r="P232" s="114">
        <f t="shared" ref="P232" si="939">(ROUND(O232,1)-ROUND(O231,1))</f>
        <v>-0.39999999999999858</v>
      </c>
      <c r="Q232" s="131">
        <v>50</v>
      </c>
      <c r="R232" s="111">
        <f t="shared" ref="R232" si="940">(ROUND(Q232,1)-ROUND(Q220,1))</f>
        <v>-1.8999999999999986</v>
      </c>
      <c r="S232" s="132">
        <v>50.0716527407942</v>
      </c>
      <c r="T232" s="135">
        <f t="shared" ref="T232" si="941">(ROUND(S232,1)-ROUND(S231,1))</f>
        <v>-0.89999999999999858</v>
      </c>
      <c r="U232" s="112">
        <f t="shared" ref="U232" si="942">(ROUND(S232,1)-ROUND(S220,1))</f>
        <v>-1.6000000000000014</v>
      </c>
      <c r="V232" s="131">
        <v>51.771218119344702</v>
      </c>
      <c r="W232" s="114">
        <f t="shared" ref="W232" si="943">(ROUND(V232,1)-ROUND(V231,1))</f>
        <v>0</v>
      </c>
      <c r="X232" s="131">
        <v>51.28866</v>
      </c>
      <c r="Y232" s="111">
        <f t="shared" ref="Y232" si="944">(ROUND(X232,1)-ROUND(X220,1))</f>
        <v>-2.9000000000000057</v>
      </c>
      <c r="Z232" s="132">
        <v>51.187852341576402</v>
      </c>
      <c r="AA232" s="135">
        <f t="shared" ref="AA232" si="945">(ROUND(Z232,1)-ROUND(Z231,1))</f>
        <v>-0.59999999999999432</v>
      </c>
      <c r="AB232" s="112">
        <f t="shared" ref="AB232" si="946">(ROUND(Z232,1)-ROUND(Z220,1))</f>
        <v>-3.0999999999999943</v>
      </c>
      <c r="AC232" s="131">
        <v>51.798409039727197</v>
      </c>
      <c r="AD232" s="114">
        <f t="shared" ref="AD232" si="947">(ROUND(AC232,1)-ROUND(AC231,1))</f>
        <v>-0.10000000000000142</v>
      </c>
      <c r="AE232" s="131">
        <v>48.71134</v>
      </c>
      <c r="AF232" s="111">
        <f t="shared" ref="AF232" si="948">(ROUND(AE232,1)-ROUND(AE231,1))</f>
        <v>-2.3999999999999986</v>
      </c>
      <c r="AG232" s="132">
        <v>50.230267340478697</v>
      </c>
      <c r="AH232" s="135">
        <f t="shared" ref="AH232" si="949">(ROUND(AG232,1)-ROUND(AG231,1))</f>
        <v>-0.79999999999999716</v>
      </c>
      <c r="AI232" s="112">
        <f t="shared" ref="AI232" si="950">(ROUND(AG232,1)-ROUND(AG220,1))</f>
        <v>-9.9999999999994316E-2</v>
      </c>
      <c r="AJ232" s="131">
        <v>50.353615119825797</v>
      </c>
      <c r="AK232" s="114">
        <f t="shared" ref="AK232" si="951">(ROUND(AJ232,1)-ROUND(AJ231,1))</f>
        <v>-0.5</v>
      </c>
      <c r="AL232" s="131">
        <v>49.226799999999997</v>
      </c>
      <c r="AM232" s="111">
        <f t="shared" ref="AM232" si="952">(ROUND(AL232,1)-ROUND(AL220,1))</f>
        <v>-1</v>
      </c>
      <c r="AN232" s="132">
        <v>48.547569906465597</v>
      </c>
      <c r="AO232" s="135">
        <f t="shared" ref="AO232" si="953">(ROUND(AN232,1)-ROUND(AN231,1))</f>
        <v>0</v>
      </c>
      <c r="AP232" s="112">
        <f t="shared" ref="AP232" si="954">(ROUND(AN232,1)-ROUND(AN220,1))</f>
        <v>-1.1000000000000014</v>
      </c>
      <c r="AQ232" s="131">
        <v>48.984896674278801</v>
      </c>
      <c r="AR232" s="114">
        <f t="shared" ref="AR232" si="955">(ROUND(AQ232,1)-ROUND(AQ231,1))</f>
        <v>0.10000000000000142</v>
      </c>
      <c r="AS232" s="131">
        <v>48.453609999999998</v>
      </c>
      <c r="AT232" s="111">
        <f t="shared" ref="AT232" si="956">(ROUND(AS232,1)-ROUND(AS220,1))</f>
        <v>-2.7999999999999972</v>
      </c>
      <c r="AU232" s="132">
        <v>48.453609999999998</v>
      </c>
      <c r="AV232" s="135">
        <f t="shared" ref="AV232" si="957">(ROUND(AU232,1)-ROUND(AU231,1))</f>
        <v>-3.7000000000000028</v>
      </c>
      <c r="AW232" s="112">
        <f t="shared" ref="AW232" si="958">(ROUND(AU232,1)-ROUND(AU220,1))</f>
        <v>-2.7999999999999972</v>
      </c>
      <c r="AX232" s="131">
        <v>51.268963013807102</v>
      </c>
      <c r="AY232" s="114">
        <f t="shared" ref="AY232" si="959">(ROUND(AX232,1)-ROUND(AX231,1))</f>
        <v>0</v>
      </c>
      <c r="IT232" s="58" t="s">
        <v>29</v>
      </c>
    </row>
    <row r="233" spans="1:254">
      <c r="A233" s="138">
        <v>2024</v>
      </c>
      <c r="B233" s="49" t="s">
        <v>4</v>
      </c>
      <c r="C233" s="131">
        <v>51.116500000000002</v>
      </c>
      <c r="D233" s="111">
        <f t="shared" ref="D233" si="960">(ROUND(C233,1)-ROUND(C221,1))</f>
        <v>2.2000000000000028</v>
      </c>
      <c r="E233" s="132">
        <v>52.671783858932301</v>
      </c>
      <c r="F233" s="135">
        <f t="shared" ref="F233" si="961">(ROUND(E233,1)-ROUND(E232,1))</f>
        <v>3</v>
      </c>
      <c r="G233" s="112">
        <f t="shared" ref="G233" si="962">(ROUND(E233,1)-ROUND(E222,1))</f>
        <v>1.5</v>
      </c>
      <c r="H233" s="132">
        <v>50.628650778951098</v>
      </c>
      <c r="I233" s="140">
        <f t="shared" ref="I233" si="963">(ROUND(H233,1)-ROUND(H232,1))</f>
        <v>-0.10000000000000142</v>
      </c>
      <c r="J233" s="131">
        <v>52.568269999999998</v>
      </c>
      <c r="K233" s="111">
        <f t="shared" ref="K233" si="964">(ROUND(J233,1)-ROUND(J221,1))</f>
        <v>2.6000000000000014</v>
      </c>
      <c r="L233" s="132">
        <v>53.8173256432773</v>
      </c>
      <c r="M233" s="135">
        <f t="shared" ref="M233" si="965">(ROUND(L233,1)-ROUND(L232,1))</f>
        <v>3.1999999999999957</v>
      </c>
      <c r="N233" s="112">
        <f t="shared" ref="N233" si="966">(ROUND(L233,1)-ROUND(L221,1))</f>
        <v>2.5</v>
      </c>
      <c r="O233" s="131">
        <v>50.650409499306399</v>
      </c>
      <c r="P233" s="114">
        <f t="shared" ref="P233" si="967">(ROUND(O233,1)-ROUND(O232,1))</f>
        <v>-0.39999999999999858</v>
      </c>
      <c r="Q233" s="131">
        <v>52.42718</v>
      </c>
      <c r="R233" s="111">
        <f t="shared" ref="R233" si="968">(ROUND(Q233,1)-ROUND(Q221,1))</f>
        <v>3</v>
      </c>
      <c r="S233" s="132">
        <v>53.895859936730901</v>
      </c>
      <c r="T233" s="135">
        <f t="shared" ref="T233" si="969">(ROUND(S233,1)-ROUND(S232,1))</f>
        <v>3.7999999999999972</v>
      </c>
      <c r="U233" s="112">
        <f t="shared" ref="U233" si="970">(ROUND(S233,1)-ROUND(S221,1))</f>
        <v>2.2999999999999972</v>
      </c>
      <c r="V233" s="131">
        <v>51.700133557049298</v>
      </c>
      <c r="W233" s="114">
        <f t="shared" ref="W233" si="971">(ROUND(V233,1)-ROUND(V232,1))</f>
        <v>-9.9999999999994316E-2</v>
      </c>
      <c r="X233" s="131">
        <v>52.42718</v>
      </c>
      <c r="Y233" s="111">
        <f t="shared" ref="Y233" si="972">(ROUND(X233,1)-ROUND(X221,1))</f>
        <v>2.7999999999999972</v>
      </c>
      <c r="Z233" s="132">
        <v>54.463070311373798</v>
      </c>
      <c r="AA233" s="135">
        <f t="shared" ref="AA233" si="973">(ROUND(Z233,1)-ROUND(Z232,1))</f>
        <v>3.2999999999999972</v>
      </c>
      <c r="AB233" s="112">
        <f t="shared" ref="AB233" si="974">(ROUND(Z233,1)-ROUND(Z221,1))</f>
        <v>2</v>
      </c>
      <c r="AC233" s="131">
        <v>51.672434211186797</v>
      </c>
      <c r="AD233" s="114">
        <f t="shared" ref="AD233" si="975">(ROUND(AC233,1)-ROUND(AC232,1))</f>
        <v>-9.9999999999994316E-2</v>
      </c>
      <c r="AE233" s="131">
        <v>50</v>
      </c>
      <c r="AF233" s="111">
        <f t="shared" ref="AF233" si="976">(ROUND(AE233,1)-ROUND(AE232,1))</f>
        <v>1.2999999999999972</v>
      </c>
      <c r="AG233" s="132">
        <v>50.397738352862604</v>
      </c>
      <c r="AH233" s="135">
        <f t="shared" ref="AH233" si="977">(ROUND(AG233,1)-ROUND(AG232,1))</f>
        <v>0.19999999999999574</v>
      </c>
      <c r="AI233" s="112">
        <f t="shared" ref="AI233" si="978">(ROUND(AG233,1)-ROUND(AG221,1))</f>
        <v>0.29999999999999716</v>
      </c>
      <c r="AJ233" s="131">
        <v>49.805487448294798</v>
      </c>
      <c r="AK233" s="114">
        <f t="shared" ref="AK233" si="979">(ROUND(AJ233,1)-ROUND(AJ232,1))</f>
        <v>-0.60000000000000142</v>
      </c>
      <c r="AL233" s="131">
        <v>48.30097</v>
      </c>
      <c r="AM233" s="111">
        <f t="shared" ref="AM233" si="980">(ROUND(AL233,1)-ROUND(AL221,1))</f>
        <v>-0.5</v>
      </c>
      <c r="AN233" s="132">
        <v>48.936602355972703</v>
      </c>
      <c r="AO233" s="135">
        <f t="shared" ref="AO233" si="981">(ROUND(AN233,1)-ROUND(AN232,1))</f>
        <v>0.39999999999999858</v>
      </c>
      <c r="AP233" s="112">
        <f t="shared" ref="AP233" si="982">(ROUND(AN233,1)-ROUND(AN221,1))</f>
        <v>-0.5</v>
      </c>
      <c r="AQ233" s="131">
        <v>49.083524897115502</v>
      </c>
      <c r="AR233" s="114">
        <f t="shared" ref="AR233" si="983">(ROUND(AQ233,1)-ROUND(AQ232,1))</f>
        <v>0.10000000000000142</v>
      </c>
      <c r="AS233" s="131">
        <v>52.42718</v>
      </c>
      <c r="AT233" s="111">
        <f t="shared" ref="AT233" si="984">(ROUND(AS233,1)-ROUND(AS221,1))</f>
        <v>5.2999999999999972</v>
      </c>
      <c r="AU233" s="132">
        <v>52.42718</v>
      </c>
      <c r="AV233" s="135">
        <f t="shared" ref="AV233" si="985">(ROUND(AU233,1)-ROUND(AU232,1))</f>
        <v>3.8999999999999986</v>
      </c>
      <c r="AW233" s="112">
        <f t="shared" ref="AW233" si="986">(ROUND(AU233,1)-ROUND(AU221,1))</f>
        <v>5.2999999999999972</v>
      </c>
      <c r="AX233" s="131">
        <v>51.184719492908698</v>
      </c>
      <c r="AY233" s="114">
        <f t="shared" ref="AY233" si="987">(ROUND(AX233,1)-ROUND(AX232,1))</f>
        <v>-9.9999999999994316E-2</v>
      </c>
      <c r="IT233" s="58" t="s">
        <v>29</v>
      </c>
    </row>
    <row r="234" spans="1:254">
      <c r="A234" s="138"/>
      <c r="B234" s="49" t="s">
        <v>5</v>
      </c>
      <c r="C234" s="131">
        <v>50.728160000000003</v>
      </c>
      <c r="D234" s="111">
        <f t="shared" ref="D234" si="988">(ROUND(C234,1)-ROUND(C222,1))</f>
        <v>-1.3999999999999986</v>
      </c>
      <c r="E234" s="132">
        <v>49.896786300396997</v>
      </c>
      <c r="F234" s="135">
        <f t="shared" ref="F234" si="989">(ROUND(E234,1)-ROUND(E233,1))</f>
        <v>-2.8000000000000043</v>
      </c>
      <c r="G234" s="112">
        <f t="shared" ref="G234" si="990">(ROUND(E234,1)-ROUND(E223,1))</f>
        <v>1</v>
      </c>
      <c r="H234" s="132">
        <v>50.440917096104698</v>
      </c>
      <c r="I234" s="140">
        <f t="shared" ref="I234" si="991">(ROUND(H234,1)-ROUND(H233,1))</f>
        <v>-0.20000000000000284</v>
      </c>
      <c r="J234" s="131">
        <v>51.224220000000003</v>
      </c>
      <c r="K234" s="111">
        <f t="shared" ref="K234" si="992">(ROUND(J234,1)-ROUND(J222,1))</f>
        <v>-2.3999999999999986</v>
      </c>
      <c r="L234" s="132">
        <v>50.1440623499061</v>
      </c>
      <c r="M234" s="135">
        <f t="shared" ref="M234" si="993">(ROUND(L234,1)-ROUND(L233,1))</f>
        <v>-3.6999999999999957</v>
      </c>
      <c r="N234" s="112">
        <f t="shared" ref="N234" si="994">(ROUND(L234,1)-ROUND(L222,1))</f>
        <v>-2.5</v>
      </c>
      <c r="O234" s="131">
        <v>50.245009408958602</v>
      </c>
      <c r="P234" s="114">
        <f t="shared" ref="P234" si="995">(ROUND(O234,1)-ROUND(O233,1))</f>
        <v>-0.5</v>
      </c>
      <c r="Q234" s="131">
        <v>53.155340000000002</v>
      </c>
      <c r="R234" s="111">
        <f t="shared" ref="R234" si="996">(ROUND(Q234,1)-ROUND(Q222,1))</f>
        <v>0.80000000000000426</v>
      </c>
      <c r="S234" s="132">
        <v>51.952909100879197</v>
      </c>
      <c r="T234" s="135">
        <f t="shared" ref="T234" si="997">(ROUND(S234,1)-ROUND(S233,1))</f>
        <v>-1.8999999999999986</v>
      </c>
      <c r="U234" s="112">
        <f t="shared" ref="U234" si="998">(ROUND(S234,1)-ROUND(S222,1))</f>
        <v>0.70000000000000284</v>
      </c>
      <c r="V234" s="131">
        <v>51.222051781855498</v>
      </c>
      <c r="W234" s="114">
        <f t="shared" ref="W234" si="999">(ROUND(V234,1)-ROUND(V233,1))</f>
        <v>-0.5</v>
      </c>
      <c r="X234" s="131">
        <v>52.912619999999997</v>
      </c>
      <c r="Y234" s="111">
        <f t="shared" ref="Y234" si="1000">(ROUND(X234,1)-ROUND(X222,1))</f>
        <v>-2.1000000000000014</v>
      </c>
      <c r="Z234" s="132">
        <v>51.162148944386402</v>
      </c>
      <c r="AA234" s="135">
        <f t="shared" ref="AA234" si="1001">(ROUND(Z234,1)-ROUND(Z233,1))</f>
        <v>-3.2999999999999972</v>
      </c>
      <c r="AB234" s="112">
        <f t="shared" ref="AB234" si="1002">(ROUND(Z234,1)-ROUND(Z222,1))</f>
        <v>-2.2999999999999972</v>
      </c>
      <c r="AC234" s="131">
        <v>51.239787584448997</v>
      </c>
      <c r="AD234" s="114">
        <f t="shared" ref="AD234" si="1003">(ROUND(AC234,1)-ROUND(AC233,1))</f>
        <v>-0.5</v>
      </c>
      <c r="AE234" s="131">
        <v>49.757280000000002</v>
      </c>
      <c r="AF234" s="111">
        <f t="shared" ref="AF234" si="1004">(ROUND(AE234,1)-ROUND(AE233,1))</f>
        <v>-0.20000000000000284</v>
      </c>
      <c r="AG234" s="132">
        <v>49.070208628562497</v>
      </c>
      <c r="AH234" s="135">
        <f t="shared" ref="AH234" si="1005">(ROUND(AG234,1)-ROUND(AG233,1))</f>
        <v>-1.2999999999999972</v>
      </c>
      <c r="AI234" s="112">
        <f t="shared" ref="AI234" si="1006">(ROUND(AG234,1)-ROUND(AG222,1))</f>
        <v>-3</v>
      </c>
      <c r="AJ234" s="131">
        <v>49.353722493537802</v>
      </c>
      <c r="AK234" s="114">
        <f>(ROUND(AJ234,1)-ROUND(AJ233,1))</f>
        <v>-0.39999999999999858</v>
      </c>
      <c r="AL234" s="131">
        <v>49.514560000000003</v>
      </c>
      <c r="AM234" s="111">
        <f t="shared" ref="AM234" si="1007">(ROUND(AL234,1)-ROUND(AL222,1))</f>
        <v>0.5</v>
      </c>
      <c r="AN234" s="132">
        <v>49.433005642320701</v>
      </c>
      <c r="AO234" s="135">
        <f t="shared" ref="AO234" si="1008">(ROUND(AN234,1)-ROUND(AN233,1))</f>
        <v>0.5</v>
      </c>
      <c r="AP234" s="112">
        <f t="shared" ref="AP234" si="1009">(ROUND(AN234,1)-ROUND(AN222,1))</f>
        <v>0.29999999999999716</v>
      </c>
      <c r="AQ234" s="131">
        <v>49.229611311886799</v>
      </c>
      <c r="AR234" s="114">
        <f t="shared" ref="AR234" si="1010">(ROUND(AQ234,1)-ROUND(AQ233,1))</f>
        <v>0.10000000000000142</v>
      </c>
      <c r="AS234" s="131">
        <v>48.30097</v>
      </c>
      <c r="AT234" s="111">
        <f t="shared" ref="AT234" si="1011">(ROUND(AS234,1)-ROUND(AS222,1))</f>
        <v>-2.9000000000000057</v>
      </c>
      <c r="AU234" s="132">
        <v>48.30097</v>
      </c>
      <c r="AV234" s="135">
        <f t="shared" ref="AV234" si="1012">(ROUND(AU234,1)-ROUND(AU233,1))</f>
        <v>-4.1000000000000014</v>
      </c>
      <c r="AW234" s="112">
        <f t="shared" ref="AW234" si="1013">(ROUND(AU234,1)-ROUND(AU222,1))</f>
        <v>-2.9000000000000057</v>
      </c>
      <c r="AX234" s="131">
        <v>51.060717728478998</v>
      </c>
      <c r="AY234" s="114">
        <f t="shared" ref="AY234" si="1014">(ROUND(AX234,1)-ROUND(AX233,1))</f>
        <v>-0.10000000000000142</v>
      </c>
      <c r="IT234" s="58" t="s">
        <v>29</v>
      </c>
    </row>
    <row r="235" spans="1:254">
      <c r="A235" s="148"/>
      <c r="B235" s="149" t="s">
        <v>6</v>
      </c>
      <c r="C235" s="143">
        <v>52.129629999999999</v>
      </c>
      <c r="D235" s="111">
        <f t="shared" ref="D235" si="1015">(ROUND(C235,1)-ROUND(C223,1))</f>
        <v>1.7000000000000028</v>
      </c>
      <c r="E235" s="132">
        <v>51.1727065304907</v>
      </c>
      <c r="F235" s="135">
        <f t="shared" ref="F235" si="1016">(ROUND(E235,1)-ROUND(E234,1))</f>
        <v>1.3000000000000043</v>
      </c>
      <c r="G235" s="112">
        <f t="shared" ref="G235" si="1017">(ROUND(E235,1)-ROUND(E224,1))</f>
        <v>1.4000000000000057</v>
      </c>
      <c r="H235" s="132">
        <v>50.051711811057103</v>
      </c>
      <c r="I235" s="140">
        <f t="shared" ref="I235" si="1018">(ROUND(H235,1)-ROUND(H234,1))</f>
        <v>-0.29999999999999716</v>
      </c>
      <c r="J235" s="143">
        <v>50.488970000000002</v>
      </c>
      <c r="K235" s="111">
        <f t="shared" ref="K235" si="1019">(ROUND(J235,1)-ROUND(J223,1))</f>
        <v>-0.39999999999999858</v>
      </c>
      <c r="L235" s="132">
        <v>49.993449555468402</v>
      </c>
      <c r="M235" s="135">
        <f t="shared" ref="M235" si="1020">(ROUND(L235,1)-ROUND(L234,1))</f>
        <v>-0.10000000000000142</v>
      </c>
      <c r="N235" s="112">
        <f t="shared" ref="N235" si="1021">(ROUND(L235,1)-ROUND(L223,1))</f>
        <v>-0.39999999999999858</v>
      </c>
      <c r="O235" s="143">
        <v>49.921565986797702</v>
      </c>
      <c r="P235" s="114">
        <f t="shared" ref="P235" si="1022">(ROUND(O235,1)-ROUND(O234,1))</f>
        <v>-0.30000000000000426</v>
      </c>
      <c r="Q235" s="143">
        <v>53.47222</v>
      </c>
      <c r="R235" s="111">
        <f t="shared" ref="R235" si="1023">(ROUND(Q235,1)-ROUND(Q223,1))</f>
        <v>1.7000000000000028</v>
      </c>
      <c r="S235" s="132">
        <v>52.177928270479498</v>
      </c>
      <c r="T235" s="135">
        <f t="shared" ref="T235" si="1024">(ROUND(S235,1)-ROUND(S234,1))</f>
        <v>0.20000000000000284</v>
      </c>
      <c r="U235" s="112">
        <f t="shared" ref="U235" si="1025">(ROUND(S235,1)-ROUND(S223,1))</f>
        <v>3.7000000000000028</v>
      </c>
      <c r="V235" s="143">
        <v>50.226318742060101</v>
      </c>
      <c r="W235" s="114">
        <f t="shared" ref="W235" si="1026">(ROUND(V235,1)-ROUND(V234,1))</f>
        <v>-1</v>
      </c>
      <c r="X235" s="143">
        <v>53.240740000000002</v>
      </c>
      <c r="Y235" s="111">
        <f t="shared" ref="Y235" si="1027">(ROUND(X235,1)-ROUND(X223,1))</f>
        <v>2.4000000000000057</v>
      </c>
      <c r="Z235" s="132">
        <v>51.472888814267499</v>
      </c>
      <c r="AA235" s="135">
        <f t="shared" ref="AA235" si="1028">(ROUND(Z235,1)-ROUND(Z234,1))</f>
        <v>0.29999999999999716</v>
      </c>
      <c r="AB235" s="112">
        <f t="shared" ref="AB235" si="1029">(ROUND(Z235,1)-ROUND(Z223,1))</f>
        <v>3.7999999999999972</v>
      </c>
      <c r="AC235" s="143">
        <v>50.423822432949201</v>
      </c>
      <c r="AD235" s="114">
        <f t="shared" ref="AD235" si="1030">(ROUND(AC235,1)-ROUND(AC234,1))</f>
        <v>-0.80000000000000426</v>
      </c>
      <c r="AE235" s="143">
        <v>49.074069999999999</v>
      </c>
      <c r="AF235" s="111">
        <f t="shared" ref="AF235" si="1031">(ROUND(AE235,1)-ROUND(AE234,1))</f>
        <v>-0.69999999999999574</v>
      </c>
      <c r="AG235" s="132">
        <v>48.022574258958002</v>
      </c>
      <c r="AH235" s="135">
        <f t="shared" ref="AH235" si="1032">(ROUND(AG235,1)-ROUND(AG234,1))</f>
        <v>-1.1000000000000014</v>
      </c>
      <c r="AI235" s="112">
        <f t="shared" ref="AI235" si="1033">(ROUND(AG235,1)-ROUND(AG223,1))</f>
        <v>-3.2999999999999972</v>
      </c>
      <c r="AJ235" s="143">
        <v>48.9825466279352</v>
      </c>
      <c r="AK235" s="114">
        <f t="shared" ref="AK235" si="1034">(ROUND(AJ235,1)-ROUND(AJ234,1))</f>
        <v>-0.39999999999999858</v>
      </c>
      <c r="AL235" s="143">
        <v>50.231479999999998</v>
      </c>
      <c r="AM235" s="111">
        <f t="shared" ref="AM235" si="1035">(ROUND(AL235,1)-ROUND(AL223,1))</f>
        <v>1.4000000000000057</v>
      </c>
      <c r="AN235" s="132">
        <v>49.968560005275897</v>
      </c>
      <c r="AO235" s="135">
        <f t="shared" ref="AO235" si="1036">(ROUND(AN235,1)-ROUND(AN234,1))</f>
        <v>0.60000000000000142</v>
      </c>
      <c r="AP235" s="112">
        <f t="shared" ref="AP235" si="1037">(ROUND(AN235,1)-ROUND(AN223,1))</f>
        <v>1.2999999999999972</v>
      </c>
      <c r="AQ235" s="143">
        <v>49.414894773981501</v>
      </c>
      <c r="AR235" s="114">
        <f t="shared" ref="AR235" si="1038">(ROUND(AQ235,1)-ROUND(AQ234,1))</f>
        <v>0.19999999999999574</v>
      </c>
      <c r="AS235" s="143">
        <v>54.629629999999999</v>
      </c>
      <c r="AT235" s="111">
        <f t="shared" ref="AT235" si="1039">(ROUND(AS235,1)-ROUND(AS223,1))</f>
        <v>6.2000000000000028</v>
      </c>
      <c r="AU235" s="132">
        <v>54.301079999999999</v>
      </c>
      <c r="AV235" s="135">
        <f t="shared" ref="AV235" si="1040">(ROUND(AU235,1)-ROUND(AU234,1))</f>
        <v>6</v>
      </c>
      <c r="AW235" s="112">
        <f t="shared" ref="AW235" si="1041">(ROUND(AU235,1)-ROUND(AU223,1))</f>
        <v>5.8999999999999986</v>
      </c>
      <c r="AX235" s="143">
        <v>50.888092509246498</v>
      </c>
      <c r="AY235" s="114">
        <f t="shared" ref="AY235" si="1042">(ROUND(AX235,1)-ROUND(AX234,1))</f>
        <v>-0.20000000000000284</v>
      </c>
      <c r="IT235" s="58" t="s">
        <v>29</v>
      </c>
    </row>
    <row r="236" spans="1:254">
      <c r="A236" s="138"/>
      <c r="B236" s="49" t="s">
        <v>7</v>
      </c>
      <c r="C236" s="131">
        <v>48.979590000000002</v>
      </c>
      <c r="D236" s="111">
        <f t="shared" ref="D236" si="1043">(ROUND(C236,1)-ROUND(C224,1))</f>
        <v>-0.79999999999999716</v>
      </c>
      <c r="E236" s="132">
        <v>48.865668935921001</v>
      </c>
      <c r="F236" s="135">
        <f t="shared" ref="F236" si="1044">(ROUND(E236,1)-ROUND(E235,1))</f>
        <v>-2.3000000000000043</v>
      </c>
      <c r="G236" s="112">
        <f t="shared" ref="G236" si="1045">(ROUND(E236,1)-ROUND(E225,1))</f>
        <v>-0.80000000000000426</v>
      </c>
      <c r="H236" s="132">
        <v>49.512612996539502</v>
      </c>
      <c r="I236" s="140">
        <f t="shared" ref="I236" si="1046">(ROUND(H236,1)-ROUND(H235,1))</f>
        <v>-0.60000000000000142</v>
      </c>
      <c r="J236" s="131">
        <v>48.798479999999998</v>
      </c>
      <c r="K236" s="111">
        <f t="shared" ref="K236" si="1047">(ROUND(J236,1)-ROUND(J224,1))</f>
        <v>-2.7000000000000028</v>
      </c>
      <c r="L236" s="132">
        <v>48.559643370069097</v>
      </c>
      <c r="M236" s="135">
        <f t="shared" ref="M236" si="1048">(ROUND(L236,1)-ROUND(L235,1))</f>
        <v>-1.3999999999999986</v>
      </c>
      <c r="N236" s="112">
        <f t="shared" ref="N236" si="1049">(ROUND(L236,1)-ROUND(L224,1))</f>
        <v>-3.1999999999999957</v>
      </c>
      <c r="O236" s="131">
        <v>49.739154657754398</v>
      </c>
      <c r="P236" s="114">
        <f t="shared" ref="P236" si="1050">(ROUND(O236,1)-ROUND(O235,1))</f>
        <v>-0.19999999999999574</v>
      </c>
      <c r="Q236" s="131">
        <v>47.959180000000003</v>
      </c>
      <c r="R236" s="111">
        <f t="shared" ref="R236" si="1051">(ROUND(Q236,1)-ROUND(Q224,1))</f>
        <v>-2.2000000000000028</v>
      </c>
      <c r="S236" s="132">
        <v>47.0460356626945</v>
      </c>
      <c r="T236" s="135">
        <f t="shared" ref="T236" si="1052">(ROUND(S236,1)-ROUND(S235,1))</f>
        <v>-5.2000000000000028</v>
      </c>
      <c r="U236" s="112">
        <f t="shared" ref="U236" si="1053">(ROUND(S236,1)-ROUND(S224,1))</f>
        <v>-4.7000000000000028</v>
      </c>
      <c r="V236" s="131">
        <v>48.8969767500259</v>
      </c>
      <c r="W236" s="114">
        <f t="shared" ref="W236" si="1054">(ROUND(V236,1)-ROUND(V235,1))</f>
        <v>-1.3000000000000043</v>
      </c>
      <c r="X236" s="131">
        <v>48.469389999999997</v>
      </c>
      <c r="Y236" s="111">
        <f t="shared" ref="Y236" si="1055">(ROUND(X236,1)-ROUND(X224,1))</f>
        <v>-2.6000000000000014</v>
      </c>
      <c r="Z236" s="132">
        <v>48.106518949240801</v>
      </c>
      <c r="AA236" s="135">
        <f t="shared" ref="AA236" si="1056">(ROUND(Z236,1)-ROUND(Z235,1))</f>
        <v>-3.3999999999999986</v>
      </c>
      <c r="AB236" s="112">
        <f t="shared" ref="AB236" si="1057">(ROUND(Z236,1)-ROUND(Z224,1))</f>
        <v>-4</v>
      </c>
      <c r="AC236" s="131">
        <v>49.484051782613697</v>
      </c>
      <c r="AD236" s="114">
        <f t="shared" ref="AD236" si="1058">(ROUND(AC236,1)-ROUND(AC235,1))</f>
        <v>-0.89999999999999858</v>
      </c>
      <c r="AE236" s="131">
        <v>48.724490000000003</v>
      </c>
      <c r="AF236" s="111">
        <f t="shared" ref="AF236" si="1059">(ROUND(AE236,1)-ROUND(AE235,1))</f>
        <v>-0.39999999999999858</v>
      </c>
      <c r="AG236" s="132">
        <v>48.585909964733403</v>
      </c>
      <c r="AH236" s="135">
        <f t="shared" ref="AH236" si="1060">(ROUND(AG236,1)-ROUND(AG235,1))</f>
        <v>0.60000000000000142</v>
      </c>
      <c r="AI236" s="112">
        <f t="shared" ref="AI236" si="1061">(ROUND(AG236,1)-ROUND(AG224,1))</f>
        <v>1.2000000000000028</v>
      </c>
      <c r="AJ236" s="131">
        <v>48.690381376822899</v>
      </c>
      <c r="AK236" s="114">
        <f t="shared" ref="AK236" si="1062">(ROUND(AJ236,1)-ROUND(AJ235,1))</f>
        <v>-0.29999999999999716</v>
      </c>
      <c r="AL236" s="131">
        <v>49.234690000000001</v>
      </c>
      <c r="AM236" s="111">
        <f t="shared" ref="AM236" si="1063">(ROUND(AL236,1)-ROUND(AL224,1))</f>
        <v>-9.9999999999994316E-2</v>
      </c>
      <c r="AN236" s="132">
        <v>49.566282599241397</v>
      </c>
      <c r="AO236" s="135">
        <f t="shared" ref="AO236" si="1064">(ROUND(AN236,1)-ROUND(AN235,1))</f>
        <v>-0.39999999999999858</v>
      </c>
      <c r="AP236" s="112">
        <f t="shared" ref="AP236" si="1065">(ROUND(AN236,1)-ROUND(AN224,1))</f>
        <v>0.10000000000000142</v>
      </c>
      <c r="AQ236" s="131">
        <v>49.626584185783599</v>
      </c>
      <c r="AR236" s="114">
        <f t="shared" ref="AR236" si="1066">(ROUND(AQ236,1)-ROUND(AQ235,1))</f>
        <v>0.20000000000000284</v>
      </c>
      <c r="AS236" s="131">
        <v>50.510199999999998</v>
      </c>
      <c r="AT236" s="111">
        <f t="shared" ref="AT236" si="1067">(ROUND(AS236,1)-ROUND(AS224,1))</f>
        <v>1.2000000000000028</v>
      </c>
      <c r="AU236" s="132">
        <v>50.510199999999998</v>
      </c>
      <c r="AV236" s="135">
        <f t="shared" ref="AV236" si="1068">(ROUND(AU236,1)-ROUND(AU235,1))</f>
        <v>-3.7999999999999972</v>
      </c>
      <c r="AW236" s="112">
        <f t="shared" ref="AW236" si="1069">(ROUND(AU236,1)-ROUND(AU224,1))</f>
        <v>2.2000000000000028</v>
      </c>
      <c r="AX236" s="131">
        <v>50.6565711475779</v>
      </c>
      <c r="AY236" s="114">
        <f t="shared" ref="AY236" si="1070">(ROUND(AX236,1)-ROUND(AX235,1))</f>
        <v>-0.19999999999999574</v>
      </c>
      <c r="IT236" s="58" t="s">
        <v>29</v>
      </c>
    </row>
    <row r="237" spans="1:254">
      <c r="A237" s="138"/>
      <c r="B237" s="49" t="s">
        <v>6</v>
      </c>
      <c r="C237" s="131">
        <v>48.683999999999997</v>
      </c>
      <c r="D237" s="111">
        <f t="shared" ref="D237" si="1071">(ROUND(C237,1)-ROUND(C225,1))</f>
        <v>-0.89999999999999858</v>
      </c>
      <c r="E237" s="132">
        <v>48.868427309256802</v>
      </c>
      <c r="F237" s="135">
        <f t="shared" ref="F237" si="1072">(ROUND(E237,1)-ROUND(E236,1))</f>
        <v>0</v>
      </c>
      <c r="G237" s="112">
        <f t="shared" ref="G237" si="1073">(ROUND(E237,1)-ROUND(E226,1))</f>
        <v>-1.8999999999999986</v>
      </c>
      <c r="H237" s="132">
        <v>48.945107184760097</v>
      </c>
      <c r="I237" s="140">
        <f t="shared" ref="I237" si="1074">(ROUND(H237,1)-ROUND(H236,1))</f>
        <v>-0.60000000000000142</v>
      </c>
      <c r="J237" s="131">
        <v>49.932000000000002</v>
      </c>
      <c r="K237" s="111">
        <f t="shared" ref="K237" si="1075">(ROUND(J237,1)-ROUND(J225,1))</f>
        <v>0</v>
      </c>
      <c r="L237" s="132">
        <v>50.282617118821904</v>
      </c>
      <c r="M237" s="135">
        <f t="shared" ref="M237" si="1076">(ROUND(L237,1)-ROUND(L236,1))</f>
        <v>1.6999999999999957</v>
      </c>
      <c r="N237" s="112">
        <f t="shared" ref="N237" si="1077">(ROUND(L237,1)-ROUND(L225,1))</f>
        <v>0.19999999999999574</v>
      </c>
      <c r="O237" s="131">
        <v>49.706232381164703</v>
      </c>
      <c r="P237" s="114">
        <f t="shared" ref="P237" si="1078">(ROUND(O237,1)-ROUND(O236,1))</f>
        <v>0</v>
      </c>
      <c r="Q237" s="131">
        <v>45.789000000000001</v>
      </c>
      <c r="R237" s="111">
        <f t="shared" ref="R237" si="1079">(ROUND(Q237,1)-ROUND(Q225,1))</f>
        <v>-3.2000000000000028</v>
      </c>
      <c r="S237" s="132">
        <v>46.739730995126301</v>
      </c>
      <c r="T237" s="135">
        <f t="shared" ref="T237" si="1080">(ROUND(S237,1)-ROUND(S236,1))</f>
        <v>-0.29999999999999716</v>
      </c>
      <c r="U237" s="112">
        <f t="shared" ref="U237" si="1081">(ROUND(S237,1)-ROUND(S225,1))</f>
        <v>-2.6999999999999957</v>
      </c>
      <c r="V237" s="131">
        <v>47.629160628963199</v>
      </c>
      <c r="W237" s="114">
        <f t="shared" ref="W237" si="1082">(ROUND(V237,1)-ROUND(V236,1))</f>
        <v>-1.2999999999999972</v>
      </c>
      <c r="X237" s="131">
        <v>47.104999999999997</v>
      </c>
      <c r="Y237" s="111">
        <f t="shared" ref="Y237" si="1083">(ROUND(X237,1)-ROUND(X225,1))</f>
        <v>-2.5</v>
      </c>
      <c r="Z237" s="132">
        <v>48.361644262208998</v>
      </c>
      <c r="AA237" s="135">
        <f t="shared" ref="AA237" si="1084">(ROUND(Z237,1)-ROUND(Z236,1))</f>
        <v>0.29999999999999716</v>
      </c>
      <c r="AB237" s="112">
        <f t="shared" ref="AB237" si="1085">(ROUND(Z237,1)-ROUND(Z225,1))</f>
        <v>-1.8000000000000043</v>
      </c>
      <c r="AC237" s="131">
        <v>48.689607128787202</v>
      </c>
      <c r="AD237" s="114">
        <f t="shared" ref="AD237" si="1086">(ROUND(AC237,1)-ROUND(AC236,1))</f>
        <v>-0.79999999999999716</v>
      </c>
      <c r="AE237" s="131">
        <v>49.737000000000002</v>
      </c>
      <c r="AF237" s="111">
        <f t="shared" ref="AF237" si="1087">(ROUND(AE237,1)-ROUND(AE236,1))</f>
        <v>1</v>
      </c>
      <c r="AG237" s="132">
        <v>49.064843208364202</v>
      </c>
      <c r="AH237" s="135">
        <f t="shared" ref="AH237" si="1088">(ROUND(AG237,1)-ROUND(AG236,1))</f>
        <v>0.5</v>
      </c>
      <c r="AI237" s="112">
        <f t="shared" ref="AI237" si="1089">(ROUND(AG237,1)-ROUND(AG225,1))</f>
        <v>-0.39999999999999858</v>
      </c>
      <c r="AJ237" s="131">
        <v>48.404551312147099</v>
      </c>
      <c r="AK237" s="114">
        <f t="shared" ref="AK237" si="1090">(ROUND(AJ237,1)-ROUND(AJ236,1))</f>
        <v>-0.30000000000000426</v>
      </c>
      <c r="AL237" s="131">
        <v>49.210999999999999</v>
      </c>
      <c r="AM237" s="111">
        <f t="shared" ref="AM237" si="1091">(ROUND(AL237,1)-ROUND(AL225,1))</f>
        <v>-0.39999999999999858</v>
      </c>
      <c r="AN237" s="132">
        <v>49.4337408783813</v>
      </c>
      <c r="AO237" s="135">
        <f t="shared" ref="AO237" si="1092">(ROUND(AN237,1)-ROUND(AN236,1))</f>
        <v>-0.20000000000000284</v>
      </c>
      <c r="AP237" s="112">
        <f t="shared" ref="AP237" si="1093">(ROUND(AN237,1)-ROUND(AN225,1))</f>
        <v>-0.80000000000000426</v>
      </c>
      <c r="AQ237" s="131">
        <v>49.8446183213509</v>
      </c>
      <c r="AR237" s="114">
        <f t="shared" ref="AR237" si="1094">(ROUND(AQ237,1)-ROUND(AQ236,1))</f>
        <v>0.19999999999999574</v>
      </c>
      <c r="AS237" s="131">
        <v>51.579000000000001</v>
      </c>
      <c r="AT237" s="111">
        <f t="shared" ref="AT237" si="1095">(ROUND(AS237,1)-ROUND(AS225,1))</f>
        <v>1.8000000000000043</v>
      </c>
      <c r="AU237" s="132">
        <v>51.578949999999999</v>
      </c>
      <c r="AV237" s="135">
        <f t="shared" ref="AV237" si="1096">(ROUND(AU237,1)-ROUND(AU236,1))</f>
        <v>1.1000000000000014</v>
      </c>
      <c r="AW237" s="112">
        <f t="shared" ref="AW237" si="1097">(ROUND(AU237,1)-ROUND(AU225,1))</f>
        <v>1.8000000000000043</v>
      </c>
      <c r="AX237" s="131">
        <v>50.348923335201199</v>
      </c>
      <c r="AY237" s="114">
        <f t="shared" ref="AY237" si="1098">(ROUND(AX237,1)-ROUND(AX236,1))</f>
        <v>-0.40000000000000568</v>
      </c>
      <c r="IT237" s="58" t="s">
        <v>29</v>
      </c>
    </row>
    <row r="238" spans="1:254">
      <c r="A238" s="138"/>
      <c r="B238" s="49" t="s">
        <v>8</v>
      </c>
      <c r="C238" s="131">
        <v>47.96875</v>
      </c>
      <c r="D238" s="111">
        <f t="shared" ref="D238" si="1099">(ROUND(C238,1)-ROUND(C226,1))</f>
        <v>-2.2999999999999972</v>
      </c>
      <c r="E238" s="132">
        <v>48.732563374383602</v>
      </c>
      <c r="F238" s="135">
        <f t="shared" ref="F238" si="1100">(ROUND(E238,1)-ROUND(E237,1))</f>
        <v>-0.19999999999999574</v>
      </c>
      <c r="G238" s="112">
        <f t="shared" ref="G238" si="1101">(ROUND(E238,1)-ROUND(E227,1))</f>
        <v>-2.7999999999999972</v>
      </c>
      <c r="H238" s="132">
        <v>48.455485949369297</v>
      </c>
      <c r="I238" s="140">
        <f t="shared" ref="I238" si="1102">(ROUND(H238,1)-ROUND(H237,1))</f>
        <v>-0.39999999999999858</v>
      </c>
      <c r="J238" s="131">
        <v>52.148719999999997</v>
      </c>
      <c r="K238" s="111">
        <f t="shared" ref="K238" si="1103">(ROUND(J238,1)-ROUND(J226,1))</f>
        <v>0.5</v>
      </c>
      <c r="L238" s="132">
        <v>50.919899590793101</v>
      </c>
      <c r="M238" s="135">
        <f t="shared" ref="M238" si="1104">(ROUND(L238,1)-ROUND(L237,1))</f>
        <v>0.60000000000000142</v>
      </c>
      <c r="N238" s="112">
        <f t="shared" ref="N238" si="1105">(ROUND(L238,1)-ROUND(L226,1))</f>
        <v>0.5</v>
      </c>
      <c r="O238" s="131">
        <v>49.790939949868999</v>
      </c>
      <c r="P238" s="114">
        <f t="shared" ref="P238" si="1106">(ROUND(O238,1)-ROUND(O237,1))</f>
        <v>9.9999999999994316E-2</v>
      </c>
      <c r="Q238" s="131">
        <v>44.270829999999997</v>
      </c>
      <c r="R238" s="111">
        <f t="shared" ref="R238" si="1107">(ROUND(Q238,1)-ROUND(Q226,1))</f>
        <v>-7.5</v>
      </c>
      <c r="S238" s="132">
        <v>46.240771461410901</v>
      </c>
      <c r="T238" s="135">
        <f t="shared" ref="T238" si="1108">(ROUND(S238,1)-ROUND(S237,1))</f>
        <v>-0.5</v>
      </c>
      <c r="U238" s="112">
        <f t="shared" ref="U238" si="1109">(ROUND(S238,1)-ROUND(S226,1))</f>
        <v>-6.5</v>
      </c>
      <c r="V238" s="131">
        <v>46.746798469891402</v>
      </c>
      <c r="W238" s="114">
        <f t="shared" ref="W238" si="1110">(ROUND(V238,1)-ROUND(V237,1))</f>
        <v>-0.89999999999999858</v>
      </c>
      <c r="X238" s="131">
        <v>46.354170000000003</v>
      </c>
      <c r="Y238" s="111">
        <f t="shared" ref="Y238" si="1111">(ROUND(X238,1)-ROUND(X226,1))</f>
        <v>-4.2000000000000028</v>
      </c>
      <c r="Z238" s="132">
        <v>48.367964040430898</v>
      </c>
      <c r="AA238" s="135">
        <f t="shared" ref="AA238" si="1112">(ROUND(Z238,1)-ROUND(Z237,1))</f>
        <v>0</v>
      </c>
      <c r="AB238" s="112">
        <f t="shared" ref="AB238" si="1113">(ROUND(Z238,1)-ROUND(Z226,1))</f>
        <v>-3.6000000000000014</v>
      </c>
      <c r="AC238" s="131">
        <v>48.205561633819002</v>
      </c>
      <c r="AD238" s="114">
        <f t="shared" ref="AD238" si="1114">(ROUND(AC238,1)-ROUND(AC237,1))</f>
        <v>-0.5</v>
      </c>
      <c r="AE238" s="131">
        <v>48.958329999999997</v>
      </c>
      <c r="AF238" s="111">
        <f t="shared" ref="AF238" si="1115">(ROUND(AE238,1)-ROUND(AE237,1))</f>
        <v>-0.70000000000000284</v>
      </c>
      <c r="AG238" s="132">
        <v>48.810248495642</v>
      </c>
      <c r="AH238" s="135">
        <f t="shared" ref="AH238" si="1116">(ROUND(AG238,1)-ROUND(AG237,1))</f>
        <v>-0.30000000000000426</v>
      </c>
      <c r="AI238" s="112">
        <f t="shared" ref="AI238" si="1117">(ROUND(AG238,1)-ROUND(AG226,1))</f>
        <v>-1.4000000000000057</v>
      </c>
      <c r="AJ238" s="131">
        <v>47.999285958791603</v>
      </c>
      <c r="AK238" s="114">
        <f t="shared" ref="AK238" si="1118">(ROUND(AJ238,1)-ROUND(AJ237,1))</f>
        <v>-0.39999999999999858</v>
      </c>
      <c r="AL238" s="131">
        <v>49.21875</v>
      </c>
      <c r="AM238" s="111">
        <f t="shared" ref="AM238" si="1119">(ROUND(AL238,1)-ROUND(AL226,1))</f>
        <v>0.60000000000000142</v>
      </c>
      <c r="AN238" s="132">
        <v>49.642142257023202</v>
      </c>
      <c r="AO238" s="135">
        <f t="shared" ref="AO238" si="1120">(ROUND(AN238,1)-ROUND(AN237,1))</f>
        <v>0.20000000000000284</v>
      </c>
      <c r="AP238" s="112">
        <f t="shared" ref="AP238" si="1121">(ROUND(AN238,1)-ROUND(AN226,1))</f>
        <v>0.60000000000000142</v>
      </c>
      <c r="AQ238" s="131">
        <v>50.054233862998203</v>
      </c>
      <c r="AR238" s="114">
        <f t="shared" ref="AR238" si="1122">(ROUND(AQ238,1)-ROUND(AQ237,1))</f>
        <v>0.30000000000000426</v>
      </c>
      <c r="AS238" s="131">
        <v>51.041670000000003</v>
      </c>
      <c r="AT238" s="111">
        <f t="shared" ref="AT238" si="1123">(ROUND(AS238,1)-ROUND(AS226,1))</f>
        <v>0.79999999999999716</v>
      </c>
      <c r="AU238" s="132">
        <v>51.041670000000003</v>
      </c>
      <c r="AV238" s="135">
        <f t="shared" ref="AV238" si="1124">(ROUND(AU238,1)-ROUND(AU237,1))</f>
        <v>-0.60000000000000142</v>
      </c>
      <c r="AW238" s="112">
        <f t="shared" ref="AW238" si="1125">(ROUND(AU238,1)-ROUND(AU226,1))</f>
        <v>0.79999999999999716</v>
      </c>
      <c r="AX238" s="131">
        <v>49.956977752826099</v>
      </c>
      <c r="AY238" s="114">
        <f t="shared" ref="AY238" si="1126">(ROUND(AX238,1)-ROUND(AX237,1))</f>
        <v>-0.29999999999999716</v>
      </c>
      <c r="IT238" s="58" t="s">
        <v>29</v>
      </c>
    </row>
    <row r="239" spans="1:254">
      <c r="A239" s="138"/>
      <c r="B239" s="49" t="s">
        <v>8</v>
      </c>
      <c r="C239" s="131">
        <v>46.847830000000002</v>
      </c>
      <c r="D239" s="111">
        <f t="shared" ref="D239" si="1127">(ROUND(C239,1)-ROUND(C227,1))</f>
        <v>-4.3000000000000043</v>
      </c>
      <c r="E239" s="132">
        <v>47.036307103478698</v>
      </c>
      <c r="F239" s="135">
        <f t="shared" ref="F239" si="1128">(ROUND(E239,1)-ROUND(E238,1))</f>
        <v>-1.7000000000000028</v>
      </c>
      <c r="G239" s="112">
        <f t="shared" ref="G239" si="1129">(ROUND(E239,1)-ROUND(E228,1))</f>
        <v>-5.2000000000000028</v>
      </c>
      <c r="H239" s="132">
        <v>48.147324796796902</v>
      </c>
      <c r="I239" s="140">
        <f t="shared" ref="I239" si="1130">(ROUND(H239,1)-ROUND(H238,1))</f>
        <v>-0.39999999999999858</v>
      </c>
      <c r="J239" s="131">
        <v>47.673609999999996</v>
      </c>
      <c r="K239" s="111">
        <f t="shared" ref="K239" si="1131">(ROUND(J239,1)-ROUND(J227,1))</f>
        <v>-4</v>
      </c>
      <c r="L239" s="132">
        <v>48.062924064549001</v>
      </c>
      <c r="M239" s="135">
        <f t="shared" ref="M239" si="1132">(ROUND(L239,1)-ROUND(L238,1))</f>
        <v>-2.7999999999999972</v>
      </c>
      <c r="N239" s="112">
        <f t="shared" ref="N239" si="1133">(ROUND(L239,1)-ROUND(L227,1))</f>
        <v>-3.6999999999999957</v>
      </c>
      <c r="O239" s="131">
        <v>49.823482947215197</v>
      </c>
      <c r="P239" s="114">
        <f t="shared" ref="P239" si="1134">(ROUND(O239,1)-ROUND(O238,1))</f>
        <v>0</v>
      </c>
      <c r="Q239" s="131">
        <v>45.380429999999997</v>
      </c>
      <c r="R239" s="111">
        <f t="shared" ref="R239" si="1135">(ROUND(Q239,1)-ROUND(Q227,1))</f>
        <v>-5.5</v>
      </c>
      <c r="S239" s="132">
        <v>46.101036337949203</v>
      </c>
      <c r="T239" s="135">
        <f t="shared" ref="T239" si="1136">(ROUND(S239,1)-ROUND(S238,1))</f>
        <v>-0.10000000000000142</v>
      </c>
      <c r="U239" s="112">
        <f t="shared" ref="U239" si="1137">(ROUND(S239,1)-ROUND(S227,1))</f>
        <v>-6.5</v>
      </c>
      <c r="V239" s="131">
        <v>46.448426227805399</v>
      </c>
      <c r="W239" s="114">
        <f t="shared" ref="W239" si="1138">(ROUND(V239,1)-ROUND(V238,1))</f>
        <v>-0.30000000000000426</v>
      </c>
      <c r="X239" s="131">
        <v>45.652169999999998</v>
      </c>
      <c r="Y239" s="111">
        <f t="shared" ref="Y239" si="1139">(ROUND(X239,1)-ROUND(X227,1))</f>
        <v>-6.8999999999999986</v>
      </c>
      <c r="Z239" s="132">
        <v>46.658545608873197</v>
      </c>
      <c r="AA239" s="135">
        <f t="shared" ref="AA239" si="1140">(ROUND(Z239,1)-ROUND(Z238,1))</f>
        <v>-1.6999999999999957</v>
      </c>
      <c r="AB239" s="112">
        <f t="shared" ref="AB239" si="1141">(ROUND(Z239,1)-ROUND(Z227,1))</f>
        <v>-7.6999999999999957</v>
      </c>
      <c r="AC239" s="131">
        <v>48.023788935503902</v>
      </c>
      <c r="AD239" s="114">
        <f t="shared" ref="AD239" si="1142">(ROUND(AC239,1)-ROUND(AC238,1))</f>
        <v>-0.20000000000000284</v>
      </c>
      <c r="AE239" s="131">
        <v>44.293480000000002</v>
      </c>
      <c r="AF239" s="111">
        <f t="shared" ref="AF239" si="1143">(ROUND(AE239,1)-ROUND(AE238,1))</f>
        <v>-4.7000000000000028</v>
      </c>
      <c r="AG239" s="132">
        <v>44.761922567445303</v>
      </c>
      <c r="AH239" s="135">
        <f t="shared" ref="AH239" si="1144">(ROUND(AG239,1)-ROUND(AG238,1))</f>
        <v>-4</v>
      </c>
      <c r="AI239" s="112">
        <f t="shared" ref="AI239" si="1145">(ROUND(AG239,1)-ROUND(AG227,1))</f>
        <v>-7.1000000000000014</v>
      </c>
      <c r="AJ239" s="131">
        <v>47.489700096429303</v>
      </c>
      <c r="AK239" s="114">
        <f t="shared" ref="AK239" si="1146">(ROUND(AJ239,1)-ROUND(AJ238,1))</f>
        <v>-0.5</v>
      </c>
      <c r="AL239" s="131">
        <v>51.630429999999997</v>
      </c>
      <c r="AM239" s="111">
        <f t="shared" ref="AM239" si="1147">(ROUND(AL239,1)-ROUND(AL227,1))</f>
        <v>2.5</v>
      </c>
      <c r="AN239" s="132">
        <v>50.821824100116103</v>
      </c>
      <c r="AO239" s="135">
        <f t="shared" ref="AO239" si="1148">(ROUND(AN239,1)-ROUND(AN238,1))</f>
        <v>1.1999999999999957</v>
      </c>
      <c r="AP239" s="112">
        <f t="shared" ref="AP239" si="1149">(ROUND(AN239,1)-ROUND(AN227,1))</f>
        <v>2.5</v>
      </c>
      <c r="AQ239" s="131">
        <v>50.243963394488603</v>
      </c>
      <c r="AR239" s="114">
        <f t="shared" ref="AR239" si="1150">(ROUND(AQ239,1)-ROUND(AQ238,1))</f>
        <v>0.10000000000000142</v>
      </c>
      <c r="AS239" s="131">
        <v>47.282609999999998</v>
      </c>
      <c r="AT239" s="111">
        <f t="shared" ref="AT239" si="1151">(ROUND(AS239,1)-ROUND(AS227,1))</f>
        <v>-4.2000000000000028</v>
      </c>
      <c r="AU239" s="132">
        <v>47.282609999999998</v>
      </c>
      <c r="AV239" s="135">
        <f t="shared" ref="AV239" si="1152">(ROUND(AU239,1)-ROUND(AU238,1))</f>
        <v>-3.7000000000000028</v>
      </c>
      <c r="AW239" s="112">
        <f t="shared" ref="AW239" si="1153">(ROUND(AU239,1)-ROUND(AU227,1))</f>
        <v>-4.2000000000000028</v>
      </c>
      <c r="AX239" s="131">
        <v>49.491594938248802</v>
      </c>
      <c r="AY239" s="114">
        <f t="shared" ref="AY239" si="1154">(ROUND(AX239,1)-ROUND(AX238,1))</f>
        <v>-0.5</v>
      </c>
      <c r="IT239" s="58" t="s">
        <v>29</v>
      </c>
    </row>
    <row r="240" spans="1:254">
      <c r="A240" s="138"/>
      <c r="B240" s="49" t="s">
        <v>7</v>
      </c>
      <c r="C240" s="131">
        <v>48.511000000000003</v>
      </c>
      <c r="D240" s="111">
        <f t="shared" ref="D240" si="1155">(ROUND(C240,1)-ROUND(C228,1))</f>
        <v>-3.7999999999999972</v>
      </c>
      <c r="E240" s="132">
        <v>48.293152703951399</v>
      </c>
      <c r="F240" s="135">
        <f t="shared" ref="F240" si="1156">(ROUND(E240,1)-ROUND(E239,1))</f>
        <v>1.2999999999999972</v>
      </c>
      <c r="G240" s="112">
        <f t="shared" ref="G240" si="1157">(ROUND(E240,1)-ROUND(E229,1))</f>
        <v>-2.5</v>
      </c>
      <c r="H240" s="132">
        <v>47.992358278289501</v>
      </c>
      <c r="I240" s="140">
        <f t="shared" ref="I240" si="1158">(ROUND(H240,1)-ROUND(H239,1))</f>
        <v>-0.10000000000000142</v>
      </c>
      <c r="J240" s="131">
        <v>51.424999999999997</v>
      </c>
      <c r="K240" s="111">
        <f t="shared" ref="K240" si="1159">(ROUND(J240,1)-ROUND(J228,1))</f>
        <v>-0.60000000000000142</v>
      </c>
      <c r="L240" s="132">
        <v>50.477797276899601</v>
      </c>
      <c r="M240" s="135">
        <f t="shared" ref="M240" si="1160">(ROUND(L240,1)-ROUND(L239,1))</f>
        <v>2.3999999999999986</v>
      </c>
      <c r="N240" s="112">
        <f t="shared" ref="N240" si="1161">(ROUND(L240,1)-ROUND(L228,1))</f>
        <v>-0.60000000000000142</v>
      </c>
      <c r="O240" s="131">
        <v>49.744681338359399</v>
      </c>
      <c r="P240" s="114">
        <f t="shared" ref="P240" si="1162">(ROUND(O240,1)-ROUND(O239,1))</f>
        <v>-9.9999999999994316E-2</v>
      </c>
      <c r="Q240" s="131">
        <v>46.808999999999997</v>
      </c>
      <c r="R240" s="111">
        <f t="shared" ref="R240" si="1163">(ROUND(Q240,1)-ROUND(Q228,1))</f>
        <v>-7.4000000000000057</v>
      </c>
      <c r="S240" s="132">
        <v>47.162020353916802</v>
      </c>
      <c r="T240" s="135">
        <f t="shared" ref="T240" si="1164">(ROUND(S240,1)-ROUND(S239,1))</f>
        <v>1.1000000000000014</v>
      </c>
      <c r="U240" s="112">
        <f t="shared" ref="U240" si="1165">(ROUND(S240,1)-ROUND(S228,1))</f>
        <v>-7.1999999999999957</v>
      </c>
      <c r="V240" s="131">
        <v>46.572648761331799</v>
      </c>
      <c r="W240" s="114">
        <f t="shared" ref="W240" si="1166">(ROUND(V240,1)-ROUND(V239,1))</f>
        <v>0.20000000000000284</v>
      </c>
      <c r="X240" s="131">
        <v>48.936</v>
      </c>
      <c r="Y240" s="111">
        <f t="shared" ref="Y240" si="1167">(ROUND(X240,1)-ROUND(X228,1))</f>
        <v>-3.5</v>
      </c>
      <c r="Z240" s="132">
        <v>49.066194515192898</v>
      </c>
      <c r="AA240" s="135">
        <f t="shared" ref="AA240" si="1168">(ROUND(Z240,1)-ROUND(Z239,1))</f>
        <v>2.3999999999999986</v>
      </c>
      <c r="AB240" s="112">
        <f t="shared" ref="AB240" si="1169">(ROUND(Z240,1)-ROUND(Z228,1))</f>
        <v>-3.3999999999999986</v>
      </c>
      <c r="AC240" s="131">
        <v>47.921013917702197</v>
      </c>
      <c r="AD240" s="114">
        <f t="shared" ref="AD240" si="1170">(ROUND(AC240,1)-ROUND(AC239,1))</f>
        <v>-0.10000000000000142</v>
      </c>
      <c r="AE240" s="131">
        <v>45.744999999999997</v>
      </c>
      <c r="AF240" s="111">
        <f t="shared" ref="AF240" si="1171">(ROUND(AE240,1)-ROUND(AE239,1))</f>
        <v>1.4000000000000057</v>
      </c>
      <c r="AG240" s="132">
        <v>46.600990329936501</v>
      </c>
      <c r="AH240" s="135">
        <f t="shared" ref="AH240" si="1172">(ROUND(AG240,1)-ROUND(AG239,1))</f>
        <v>1.8000000000000043</v>
      </c>
      <c r="AI240" s="112">
        <f t="shared" ref="AI240" si="1173">(ROUND(AG240,1)-ROUND(AG228,1))</f>
        <v>-5.3999999999999986</v>
      </c>
      <c r="AJ240" s="131">
        <v>46.967274836062998</v>
      </c>
      <c r="AK240" s="114">
        <f t="shared" ref="AK240" si="1174">(ROUND(AJ240,1)-ROUND(AJ239,1))</f>
        <v>-0.5</v>
      </c>
      <c r="AL240" s="131">
        <v>51.862000000000002</v>
      </c>
      <c r="AM240" s="111">
        <f t="shared" ref="AM240" si="1175">(ROUND(AL240,1)-ROUND(AL228,1))</f>
        <v>1.5</v>
      </c>
      <c r="AN240" s="132">
        <v>50.795319005147697</v>
      </c>
      <c r="AO240" s="135">
        <f t="shared" ref="AO240" si="1176">(ROUND(AN240,1)-ROUND(AN239,1))</f>
        <v>0</v>
      </c>
      <c r="AP240" s="112">
        <f t="shared" ref="AP240" si="1177">(ROUND(AN240,1)-ROUND(AN228,1))</f>
        <v>1.3999999999999986</v>
      </c>
      <c r="AQ240" s="131">
        <v>50.404603124064003</v>
      </c>
      <c r="AR240" s="114">
        <f t="shared" ref="AR240" si="1178">(ROUND(AQ240,1)-ROUND(AQ239,1))</f>
        <v>0.19999999999999574</v>
      </c>
      <c r="AS240" s="131">
        <v>49.201999999999998</v>
      </c>
      <c r="AT240" s="111">
        <f t="shared" ref="AT240" si="1179">(ROUND(AS240,1)-ROUND(AS228,1))</f>
        <v>-4.3999999999999986</v>
      </c>
      <c r="AU240" s="132">
        <v>49.202129999999997</v>
      </c>
      <c r="AV240" s="135">
        <f t="shared" ref="AV240" si="1180">(ROUND(AU240,1)-ROUND(AU239,1))</f>
        <v>1.9000000000000057</v>
      </c>
      <c r="AW240" s="112">
        <f t="shared" ref="AW240" si="1181">(ROUND(AU240,1)-ROUND(AU228,1))</f>
        <v>-4.3999999999999986</v>
      </c>
      <c r="AX240" s="131">
        <v>48.980119322501203</v>
      </c>
      <c r="AY240" s="114">
        <f t="shared" ref="AY240" si="1182">(ROUND(AX240,1)-ROUND(AX239,1))</f>
        <v>-0.5</v>
      </c>
      <c r="IT240" s="58" t="s">
        <v>29</v>
      </c>
    </row>
    <row r="241" spans="1:254">
      <c r="A241" s="138"/>
      <c r="B241" s="49" t="s">
        <v>9</v>
      </c>
      <c r="C241" s="131">
        <v>49.193550000000002</v>
      </c>
      <c r="D241" s="111">
        <f t="shared" ref="D241" si="1183">(ROUND(C241,1)-ROUND(C229,1))</f>
        <v>-1.8999999999999986</v>
      </c>
      <c r="E241" s="132">
        <v>48.761352999324103</v>
      </c>
      <c r="F241" s="135">
        <f t="shared" ref="F241" si="1184">(ROUND(E241,1)-ROUND(E240,1))</f>
        <v>0.5</v>
      </c>
      <c r="G241" s="112">
        <f t="shared" ref="G241" si="1185">(ROUND(E241,1)-ROUND(E230,1))</f>
        <v>-1.9000000000000057</v>
      </c>
      <c r="H241" s="132">
        <v>47.855861826523999</v>
      </c>
      <c r="I241" s="140">
        <f t="shared" ref="I241" si="1186">(ROUND(H241,1)-ROUND(H240,1))</f>
        <v>-0.10000000000000142</v>
      </c>
      <c r="J241" s="131">
        <v>50.556460000000001</v>
      </c>
      <c r="K241" s="111">
        <f t="shared" ref="K241" si="1187">(ROUND(J241,1)-ROUND(J229,1))</f>
        <v>-2.3999999999999986</v>
      </c>
      <c r="L241" s="132">
        <v>49.783320779618897</v>
      </c>
      <c r="M241" s="135">
        <f t="shared" ref="M241" si="1188">(ROUND(L241,1)-ROUND(L240,1))</f>
        <v>-0.70000000000000284</v>
      </c>
      <c r="N241" s="112">
        <f t="shared" ref="N241" si="1189">(ROUND(L241,1)-ROUND(L229,1))</f>
        <v>-2.5</v>
      </c>
      <c r="O241" s="131">
        <v>49.5365901631369</v>
      </c>
      <c r="P241" s="114">
        <f t="shared" ref="P241" si="1190">(ROUND(O241,1)-ROUND(O240,1))</f>
        <v>-0.20000000000000284</v>
      </c>
      <c r="Q241" s="131">
        <v>47.580649999999999</v>
      </c>
      <c r="R241" s="111">
        <f t="shared" ref="R241" si="1191">(ROUND(Q241,1)-ROUND(Q229,1))</f>
        <v>-3.8999999999999986</v>
      </c>
      <c r="S241" s="132">
        <v>47.607088283703703</v>
      </c>
      <c r="T241" s="135">
        <f t="shared" ref="T241" si="1192">(ROUND(S241,1)-ROUND(S240,1))</f>
        <v>0.39999999999999858</v>
      </c>
      <c r="U241" s="112">
        <f t="shared" ref="U241" si="1193">(ROUND(S241,1)-ROUND(S229,1))</f>
        <v>-4.2999999999999972</v>
      </c>
      <c r="V241" s="131">
        <v>46.671375015948101</v>
      </c>
      <c r="W241" s="114">
        <f t="shared" ref="W241" si="1194">(ROUND(V241,1)-ROUND(V240,1))</f>
        <v>0.10000000000000142</v>
      </c>
      <c r="X241" s="131">
        <v>49.46237</v>
      </c>
      <c r="Y241" s="111">
        <f t="shared" ref="Y241" si="1195">(ROUND(X241,1)-ROUND(X229,1))</f>
        <v>-2.8999999999999986</v>
      </c>
      <c r="Z241" s="132">
        <v>48.802144554540703</v>
      </c>
      <c r="AA241" s="135">
        <f t="shared" ref="AA241" si="1196">(ROUND(Z241,1)-ROUND(Z240,1))</f>
        <v>-0.30000000000000426</v>
      </c>
      <c r="AB241" s="112">
        <f t="shared" ref="AB241" si="1197">(ROUND(Z241,1)-ROUND(Z229,1))</f>
        <v>-3.2000000000000028</v>
      </c>
      <c r="AC241" s="131">
        <v>47.629965114327099</v>
      </c>
      <c r="AD241" s="114">
        <f t="shared" ref="AD241" si="1198">(ROUND(AC241,1)-ROUND(AC240,1))</f>
        <v>-0.29999999999999716</v>
      </c>
      <c r="AE241" s="131">
        <v>47.31183</v>
      </c>
      <c r="AF241" s="111">
        <f t="shared" ref="AF241" si="1199">(ROUND(AE241,1)-ROUND(AE240,1))</f>
        <v>1.5999999999999943</v>
      </c>
      <c r="AG241" s="132">
        <v>46.720416160161498</v>
      </c>
      <c r="AH241" s="135">
        <f t="shared" ref="AH241" si="1200">(ROUND(AG241,1)-ROUND(AG240,1))</f>
        <v>0.10000000000000142</v>
      </c>
      <c r="AI241" s="112">
        <f t="shared" ref="AI241" si="1201">(ROUND(AG241,1)-ROUND(AG229,1))</f>
        <v>-3.3999999999999986</v>
      </c>
      <c r="AJ241" s="131">
        <v>46.568125752738197</v>
      </c>
      <c r="AK241" s="114">
        <f t="shared" ref="AK241" si="1202">(ROUND(AJ241,1)-ROUND(AJ240,1))</f>
        <v>-0.39999999999999858</v>
      </c>
      <c r="AL241" s="131">
        <v>50.268819999999998</v>
      </c>
      <c r="AM241" s="111">
        <f t="shared" ref="AM241" si="1203">(ROUND(AL241,1)-ROUND(AL229,1))</f>
        <v>0.29999999999999716</v>
      </c>
      <c r="AN241" s="132">
        <v>50.151008297766801</v>
      </c>
      <c r="AO241" s="135">
        <f t="shared" ref="AO241" si="1204">(ROUND(AN241,1)-ROUND(AN240,1))</f>
        <v>-0.59999999999999432</v>
      </c>
      <c r="AP241" s="112">
        <f t="shared" ref="AP241" si="1205">(ROUND(AN241,1)-ROUND(AN229,1))</f>
        <v>0.40000000000000568</v>
      </c>
      <c r="AQ241" s="131">
        <v>50.530870136941999</v>
      </c>
      <c r="AR241" s="114">
        <f t="shared" ref="AR241" si="1206">(ROUND(AQ241,1)-ROUND(AQ240,1))</f>
        <v>0.10000000000000142</v>
      </c>
      <c r="AS241" s="131">
        <v>51.344090000000001</v>
      </c>
      <c r="AT241" s="111">
        <f t="shared" ref="AT241" si="1207">(ROUND(AS241,1)-ROUND(AS229,1))</f>
        <v>0.59999999999999432</v>
      </c>
      <c r="AU241" s="132">
        <v>51.344090000000001</v>
      </c>
      <c r="AV241" s="135">
        <f t="shared" ref="AV241" si="1208">(ROUND(AU241,1)-ROUND(AU240,1))</f>
        <v>2.0999999999999943</v>
      </c>
      <c r="AW241" s="112">
        <f t="shared" ref="AW241" si="1209">(ROUND(AU241,1)-ROUND(AU229,1))</f>
        <v>0.59999999999999432</v>
      </c>
      <c r="AX241" s="131">
        <v>48.470327589917403</v>
      </c>
      <c r="AY241" s="114">
        <f t="shared" ref="AY241" si="1210">(ROUND(AX241,1)-ROUND(AX240,1))</f>
        <v>-0.5</v>
      </c>
      <c r="IT241" s="58" t="s">
        <v>29</v>
      </c>
    </row>
    <row r="242" spans="1:254">
      <c r="A242" s="138"/>
      <c r="B242" s="49" t="s">
        <v>10</v>
      </c>
      <c r="C242" s="131">
        <v>47.093020000000003</v>
      </c>
      <c r="D242" s="111">
        <f t="shared" ref="D242" si="1211">(ROUND(C242,1)-ROUND(C230,1))</f>
        <v>-3.6000000000000014</v>
      </c>
      <c r="E242" s="132">
        <v>47.032990281918103</v>
      </c>
      <c r="F242" s="135">
        <f t="shared" ref="F242" si="1212">(ROUND(E242,1)-ROUND(E241,1))</f>
        <v>-1.7999999999999972</v>
      </c>
      <c r="G242" s="112">
        <f t="shared" ref="G242" si="1213">(ROUND(E242,1)-ROUND(E231,1))</f>
        <v>-3.8999999999999986</v>
      </c>
      <c r="H242" s="132">
        <v>47.6819738826619</v>
      </c>
      <c r="I242" s="140">
        <f t="shared" ref="I242" si="1214">(ROUND(H242,1)-ROUND(H241,1))</f>
        <v>-0.19999999999999574</v>
      </c>
      <c r="J242" s="131">
        <v>49.48997</v>
      </c>
      <c r="K242" s="111">
        <f t="shared" ref="K242" si="1215">(ROUND(J242,1)-ROUND(J230,1))</f>
        <v>-0.89999999999999858</v>
      </c>
      <c r="L242" s="132">
        <v>49.808888513246302</v>
      </c>
      <c r="M242" s="135">
        <f t="shared" ref="M242" si="1216">(ROUND(L242,1)-ROUND(L241,1))</f>
        <v>0</v>
      </c>
      <c r="N242" s="112">
        <f t="shared" ref="N242" si="1217">(ROUND(L242,1)-ROUND(L230,1))</f>
        <v>-0.90000000000000568</v>
      </c>
      <c r="O242" s="131">
        <v>49.2833888169151</v>
      </c>
      <c r="P242" s="114">
        <f t="shared" ref="P242" si="1218">(ROUND(O242,1)-ROUND(O241,1))</f>
        <v>-0.20000000000000284</v>
      </c>
      <c r="Q242" s="131">
        <v>46.802329999999998</v>
      </c>
      <c r="R242" s="111">
        <f t="shared" ref="R242" si="1219">(ROUND(Q242,1)-ROUND(Q230,1))</f>
        <v>-4.8000000000000043</v>
      </c>
      <c r="S242" s="132">
        <v>45.824045459253</v>
      </c>
      <c r="T242" s="135">
        <f t="shared" ref="T242" si="1220">(ROUND(S242,1)-ROUND(S241,1))</f>
        <v>-1.8000000000000043</v>
      </c>
      <c r="U242" s="112">
        <f t="shared" ref="U242" si="1221">(ROUND(S242,1)-ROUND(S230,1))</f>
        <v>-5</v>
      </c>
      <c r="V242" s="131">
        <v>46.4957604629301</v>
      </c>
      <c r="W242" s="114">
        <f t="shared" ref="W242" si="1222">(ROUND(V242,1)-ROUND(V241,1))</f>
        <v>-0.20000000000000284</v>
      </c>
      <c r="X242" s="131">
        <v>47.383719999999997</v>
      </c>
      <c r="Y242" s="111">
        <f t="shared" ref="Y242" si="1223">(ROUND(X242,1)-ROUND(X230,1))</f>
        <v>-3.7000000000000028</v>
      </c>
      <c r="Z242" s="132">
        <v>46.563205444617303</v>
      </c>
      <c r="AA242" s="135">
        <f t="shared" ref="AA242" si="1224">(ROUND(Z242,1)-ROUND(Z241,1))</f>
        <v>-2.1999999999999957</v>
      </c>
      <c r="AB242" s="112">
        <f t="shared" ref="AB242" si="1225">(ROUND(Z242,1)-ROUND(Z230,1))</f>
        <v>-4</v>
      </c>
      <c r="AC242" s="131">
        <v>47.061444153683503</v>
      </c>
      <c r="AD242" s="114">
        <f t="shared" ref="AD242" si="1226">(ROUND(AC242,1)-ROUND(AC241,1))</f>
        <v>-0.5</v>
      </c>
      <c r="AE242" s="131">
        <v>45.348840000000003</v>
      </c>
      <c r="AF242" s="111">
        <f t="shared" ref="AF242" si="1227">(ROUND(AE242,1)-ROUND(AE241,1))</f>
        <v>-2</v>
      </c>
      <c r="AG242" s="132">
        <v>45.431898899658997</v>
      </c>
      <c r="AH242" s="135">
        <f t="shared" ref="AH242" si="1228">(ROUND(AG242,1)-ROUND(AG241,1))</f>
        <v>-1.3000000000000043</v>
      </c>
      <c r="AI242" s="112">
        <f t="shared" ref="AI242" si="1229">(ROUND(AG242,1)-ROUND(AG230,1))</f>
        <v>-6.2000000000000028</v>
      </c>
      <c r="AJ242" s="131">
        <v>46.403869034969702</v>
      </c>
      <c r="AK242" s="114">
        <f t="shared" ref="AK242" si="1230">(ROUND(AJ242,1)-ROUND(AJ241,1))</f>
        <v>-0.20000000000000284</v>
      </c>
      <c r="AL242" s="131">
        <v>50.581400000000002</v>
      </c>
      <c r="AM242" s="111">
        <f t="shared" ref="AM242" si="1231">(ROUND(AL242,1)-ROUND(AL230,1))</f>
        <v>2.6000000000000014</v>
      </c>
      <c r="AN242" s="132">
        <v>51.2100527113532</v>
      </c>
      <c r="AO242" s="135">
        <f t="shared" ref="AO242" si="1232">(ROUND(AN242,1)-ROUND(AN241,1))</f>
        <v>1</v>
      </c>
      <c r="AP242" s="112">
        <f t="shared" ref="AP242" si="1233">(ROUND(AN242,1)-ROUND(AN230,1))</f>
        <v>2.7000000000000028</v>
      </c>
      <c r="AQ242" s="131">
        <v>50.622837110386598</v>
      </c>
      <c r="AR242" s="114">
        <f t="shared" ref="AR242" si="1234">(ROUND(AQ242,1)-ROUND(AQ241,1))</f>
        <v>0.10000000000000142</v>
      </c>
      <c r="AS242" s="131">
        <v>45.348840000000003</v>
      </c>
      <c r="AT242" s="111">
        <f t="shared" ref="AT242" si="1235">(ROUND(AS242,1)-ROUND(AS230,1))</f>
        <v>-5.6000000000000014</v>
      </c>
      <c r="AU242" s="132">
        <v>45.114939999999997</v>
      </c>
      <c r="AV242" s="135">
        <f t="shared" ref="AV242" si="1236">(ROUND(AU242,1)-ROUND(AU241,1))</f>
        <v>-6.1999999999999957</v>
      </c>
      <c r="AW242" s="112">
        <f t="shared" ref="AW242" si="1237">(ROUND(AU242,1)-ROUND(AU230,1))</f>
        <v>-5.7999999999999972</v>
      </c>
      <c r="AX242" s="131">
        <v>48.022830436613503</v>
      </c>
      <c r="AY242" s="114">
        <f t="shared" ref="AY242" si="1238">(ROUND(AX242,1)-ROUND(AX241,1))</f>
        <v>-0.5</v>
      </c>
      <c r="IT242" s="58" t="s">
        <v>29</v>
      </c>
    </row>
    <row r="243" spans="1:254">
      <c r="A243" s="138"/>
      <c r="B243" s="49" t="s">
        <v>11</v>
      </c>
      <c r="C243" s="131">
        <v>48.570999999999998</v>
      </c>
      <c r="D243" s="111">
        <f t="shared" ref="D243" si="1239">(ROUND(C243,1)-ROUND(C231,1))</f>
        <v>-3.1000000000000014</v>
      </c>
      <c r="E243" s="132">
        <v>47.871639797034597</v>
      </c>
      <c r="F243" s="135">
        <f t="shared" ref="F243" si="1240">(ROUND(E243,1)-ROUND(E242,1))</f>
        <v>0.89999999999999858</v>
      </c>
      <c r="G243" s="112">
        <f t="shared" ref="G243" si="1241">(ROUND(E243,1)-ROUND(E232,1))</f>
        <v>-1.8000000000000043</v>
      </c>
      <c r="H243" s="132">
        <v>47.4317265775801</v>
      </c>
      <c r="I243" s="140">
        <f t="shared" ref="I243" si="1242">(ROUND(H243,1)-ROUND(H242,1))</f>
        <v>-0.30000000000000426</v>
      </c>
      <c r="J243" s="131">
        <v>48.603000000000002</v>
      </c>
      <c r="K243" s="111">
        <f t="shared" ref="K243" si="1243">(ROUND(J243,1)-ROUND(J231,1))</f>
        <v>-4.1999999999999957</v>
      </c>
      <c r="L243" s="132">
        <v>48.503153448372203</v>
      </c>
      <c r="M243" s="135">
        <f t="shared" ref="M243" si="1244">(ROUND(L243,1)-ROUND(L242,1))</f>
        <v>-1.2999999999999972</v>
      </c>
      <c r="N243" s="112">
        <f t="shared" ref="N243" si="1245">(ROUND(L243,1)-ROUND(L231,1))</f>
        <v>-4.1000000000000014</v>
      </c>
      <c r="O243" s="131">
        <v>49.0886629734146</v>
      </c>
      <c r="P243" s="114">
        <f t="shared" ref="P243" si="1246">(ROUND(O243,1)-ROUND(O242,1))</f>
        <v>-0.19999999999999574</v>
      </c>
      <c r="Q243" s="131">
        <v>48.076999999999998</v>
      </c>
      <c r="R243" s="111">
        <f t="shared" ref="R243" si="1247">(ROUND(Q243,1)-ROUND(Q231,1))</f>
        <v>-5.1999999999999957</v>
      </c>
      <c r="S243" s="132">
        <v>46.566397433301098</v>
      </c>
      <c r="T243" s="135">
        <f t="shared" ref="T243" si="1248">(ROUND(S243,1)-ROUND(S242,1))</f>
        <v>0.80000000000000426</v>
      </c>
      <c r="U243" s="112">
        <f t="shared" ref="U243" si="1249">(ROUND(S243,1)-ROUND(S231,1))</f>
        <v>-4.3999999999999986</v>
      </c>
      <c r="V243" s="131">
        <v>45.985277599934001</v>
      </c>
      <c r="W243" s="114">
        <f t="shared" ref="W243" si="1250">(ROUND(V243,1)-ROUND(V242,1))</f>
        <v>-0.5</v>
      </c>
      <c r="X243" s="131">
        <v>47.802</v>
      </c>
      <c r="Y243" s="111">
        <f t="shared" ref="Y243" si="1251">(ROUND(X243,1)-ROUND(X231,1))</f>
        <v>-6.2000000000000028</v>
      </c>
      <c r="Z243" s="132">
        <v>46.320485335665303</v>
      </c>
      <c r="AA243" s="135">
        <f t="shared" ref="AA243" si="1252">(ROUND(Z243,1)-ROUND(Z242,1))</f>
        <v>-0.30000000000000426</v>
      </c>
      <c r="AB243" s="112">
        <f t="shared" ref="AB243" si="1253">(ROUND(Z243,1)-ROUND(Z231,1))</f>
        <v>-5.5</v>
      </c>
      <c r="AC243" s="131">
        <v>46.260083267996698</v>
      </c>
      <c r="AD243" s="114">
        <f t="shared" ref="AD243" si="1254">(ROUND(AC243,1)-ROUND(AC242,1))</f>
        <v>-0.80000000000000426</v>
      </c>
      <c r="AE243" s="131">
        <v>46.703000000000003</v>
      </c>
      <c r="AF243" s="111">
        <f t="shared" ref="AF243" si="1255">(ROUND(AE243,1)-ROUND(AE242,1))</f>
        <v>1.4000000000000057</v>
      </c>
      <c r="AG243" s="132">
        <v>46.511947481659</v>
      </c>
      <c r="AH243" s="135">
        <f t="shared" ref="AH243" si="1256">(ROUND(AG243,1)-ROUND(AG242,1))</f>
        <v>1.1000000000000014</v>
      </c>
      <c r="AI243" s="112">
        <f t="shared" ref="AI243" si="1257">(ROUND(AG243,1)-ROUND(AG231,1))</f>
        <v>-4.5</v>
      </c>
      <c r="AJ243" s="131">
        <v>46.474947196765598</v>
      </c>
      <c r="AK243" s="114">
        <f t="shared" ref="AK243" si="1258">(ROUND(AJ243,1)-ROUND(AJ242,1))</f>
        <v>0.10000000000000142</v>
      </c>
      <c r="AL243" s="131">
        <v>49.176000000000002</v>
      </c>
      <c r="AM243" s="111">
        <f t="shared" ref="AM243" si="1259">(ROUND(AL243,1)-ROUND(AL231,1))</f>
        <v>1.2000000000000028</v>
      </c>
      <c r="AN243" s="132">
        <v>49.910386227582897</v>
      </c>
      <c r="AO243" s="135">
        <f t="shared" ref="AO243" si="1260">(ROUND(AN243,1)-ROUND(AN242,1))</f>
        <v>-1.3000000000000043</v>
      </c>
      <c r="AP243" s="112">
        <f t="shared" ref="AP243" si="1261">(ROUND(AN243,1)-ROUND(AN231,1))</f>
        <v>1.3999999999999986</v>
      </c>
      <c r="AQ243" s="131">
        <v>50.680526567893303</v>
      </c>
      <c r="AR243" s="114">
        <f t="shared" ref="AR243" si="1262">(ROUND(AQ243,1)-ROUND(AQ242,1))</f>
        <v>0.10000000000000142</v>
      </c>
      <c r="AS243" s="131">
        <v>51.098999999999997</v>
      </c>
      <c r="AT243" s="111">
        <f t="shared" ref="AT243" si="1263">(ROUND(AS243,1)-ROUND(AS231,1))</f>
        <v>-1.1000000000000014</v>
      </c>
      <c r="AU243" s="132">
        <v>51.0989</v>
      </c>
      <c r="AV243" s="135">
        <f t="shared" ref="AV243" si="1264">(ROUND(AU243,1)-ROUND(AU242,1))</f>
        <v>6</v>
      </c>
      <c r="AW243" s="112">
        <f t="shared" ref="AW243" si="1265">(ROUND(AU243,1)-ROUND(AU231,1))</f>
        <v>-1.1000000000000014</v>
      </c>
      <c r="AX243" s="131">
        <v>47.677226268366198</v>
      </c>
      <c r="AY243" s="114">
        <f t="shared" ref="AY243" si="1266">(ROUND(AX243,1)-ROUND(AX242,1))</f>
        <v>-0.29999999999999716</v>
      </c>
      <c r="IT243" s="58" t="s">
        <v>29</v>
      </c>
    </row>
    <row r="244" spans="1:254">
      <c r="A244" s="138"/>
      <c r="B244" s="49" t="s">
        <v>12</v>
      </c>
      <c r="C244" s="131">
        <v>47.625</v>
      </c>
      <c r="D244" s="111">
        <f t="shared" ref="D244" si="1267">(ROUND(C244,1)-ROUND(C232,1))</f>
        <v>-1.8999999999999986</v>
      </c>
      <c r="E244" s="132">
        <v>47.609752656317802</v>
      </c>
      <c r="F244" s="135">
        <f t="shared" ref="F244" si="1268">(ROUND(E244,1)-ROUND(E243,1))</f>
        <v>-0.29999999999999716</v>
      </c>
      <c r="G244" s="112">
        <f t="shared" ref="G244" si="1269">(ROUND(E244,1)-ROUND(E233,1))</f>
        <v>-5.1000000000000014</v>
      </c>
      <c r="H244" s="132">
        <v>47.188064224916999</v>
      </c>
      <c r="I244" s="140">
        <f t="shared" ref="I244" si="1270">(ROUND(H244,1)-ROUND(H243,1))</f>
        <v>-0.19999999999999574</v>
      </c>
      <c r="J244" s="131">
        <v>46.363</v>
      </c>
      <c r="K244" s="111">
        <f t="shared" ref="K244" si="1271">(ROUND(J244,1)-ROUND(J232,1))</f>
        <v>-2.3000000000000043</v>
      </c>
      <c r="L244" s="132">
        <v>48.198127140917798</v>
      </c>
      <c r="M244" s="135">
        <f t="shared" ref="M244" si="1272">(ROUND(L244,1)-ROUND(L243,1))</f>
        <v>-0.29999999999999716</v>
      </c>
      <c r="N244" s="112">
        <f t="shared" ref="N244" si="1273">(ROUND(L244,1)-ROUND(L232,1))</f>
        <v>-2.3999999999999986</v>
      </c>
      <c r="O244" s="131">
        <v>49.048832290005301</v>
      </c>
      <c r="P244" s="114">
        <f t="shared" ref="P244" si="1274">(ROUND(O244,1)-ROUND(O243,1))</f>
        <v>-0.10000000000000142</v>
      </c>
      <c r="Q244" s="131">
        <v>47.5</v>
      </c>
      <c r="R244" s="111">
        <f t="shared" ref="R244" si="1275">(ROUND(Q244,1)-ROUND(Q232,1))</f>
        <v>-2.5</v>
      </c>
      <c r="S244" s="132">
        <v>46.612797206047098</v>
      </c>
      <c r="T244" s="135">
        <f t="shared" ref="T244" si="1276">(ROUND(S244,1)-ROUND(S243,1))</f>
        <v>0</v>
      </c>
      <c r="U244" s="112">
        <f t="shared" ref="U244" si="1277">(ROUND(S244,1)-ROUND(S232,1))</f>
        <v>-3.5</v>
      </c>
      <c r="V244" s="131">
        <v>45.384886256324897</v>
      </c>
      <c r="W244" s="114">
        <f t="shared" ref="W244" si="1278">(ROUND(V244,1)-ROUND(V243,1))</f>
        <v>-0.60000000000000142</v>
      </c>
      <c r="X244" s="131">
        <v>46.563000000000002</v>
      </c>
      <c r="Y244" s="111">
        <f t="shared" ref="Y244" si="1279">(ROUND(X244,1)-ROUND(X232,1))</f>
        <v>-4.6999999999999957</v>
      </c>
      <c r="Z244" s="132">
        <v>45.929017057203502</v>
      </c>
      <c r="AA244" s="135">
        <f t="shared" ref="AA244" si="1280">(ROUND(Z244,1)-ROUND(Z243,1))</f>
        <v>-0.39999999999999858</v>
      </c>
      <c r="AB244" s="112">
        <f t="shared" ref="AB244" si="1281">(ROUND(Z244,1)-ROUND(Z232,1))</f>
        <v>-5.3000000000000043</v>
      </c>
      <c r="AC244" s="131">
        <v>45.479980240914401</v>
      </c>
      <c r="AD244" s="114">
        <f t="shared" ref="AD244" si="1282">(ROUND(AC244,1)-ROUND(AC243,1))</f>
        <v>-0.79999999999999716</v>
      </c>
      <c r="AE244" s="131">
        <v>46.25</v>
      </c>
      <c r="AF244" s="111">
        <f t="shared" ref="AF244" si="1283">(ROUND(AE244,1)-ROUND(AE243,1))</f>
        <v>-0.40000000000000568</v>
      </c>
      <c r="AG244" s="132">
        <v>47.426934240241401</v>
      </c>
      <c r="AH244" s="135">
        <f t="shared" ref="AH244" si="1284">(ROUND(AG244,1)-ROUND(AG243,1))</f>
        <v>0.89999999999999858</v>
      </c>
      <c r="AI244" s="112">
        <f t="shared" ref="AI244" si="1285">(ROUND(AG244,1)-ROUND(AG232,1))</f>
        <v>-2.8000000000000043</v>
      </c>
      <c r="AJ244" s="131">
        <v>46.651984735375997</v>
      </c>
      <c r="AK244" s="114">
        <f t="shared" ref="AK244" si="1286">(ROUND(AJ244,1)-ROUND(AJ243,1))</f>
        <v>0.20000000000000284</v>
      </c>
      <c r="AL244" s="131">
        <v>51.875</v>
      </c>
      <c r="AM244" s="111">
        <f t="shared" ref="AM244" si="1287">(ROUND(AL244,1)-ROUND(AL232,1))</f>
        <v>2.6999999999999957</v>
      </c>
      <c r="AN244" s="132">
        <v>51.223772721577703</v>
      </c>
      <c r="AO244" s="135">
        <f t="shared" ref="AO244" si="1288">(ROUND(AN244,1)-ROUND(AN243,1))</f>
        <v>1.3000000000000043</v>
      </c>
      <c r="AP244" s="112">
        <f t="shared" ref="AP244" si="1289">(ROUND(AN244,1)-ROUND(AN232,1))</f>
        <v>2.7000000000000028</v>
      </c>
      <c r="AQ244" s="131">
        <v>50.699024660586097</v>
      </c>
      <c r="AR244" s="114">
        <f t="shared" ref="AR244" si="1290">(ROUND(AQ244,1)-ROUND(AQ243,1))</f>
        <v>0</v>
      </c>
      <c r="AS244" s="131">
        <v>45.938000000000002</v>
      </c>
      <c r="AT244" s="111">
        <f t="shared" ref="AT244" si="1291">(ROUND(AS244,1)-ROUND(AS232,1))</f>
        <v>-2.6000000000000014</v>
      </c>
      <c r="AU244" s="132">
        <v>45.9375</v>
      </c>
      <c r="AV244" s="135">
        <f t="shared" ref="AV244" si="1292">(ROUND(AU244,1)-ROUND(AU243,1))</f>
        <v>-5.2000000000000028</v>
      </c>
      <c r="AW244" s="112">
        <f t="shared" ref="AW244" si="1293">(ROUND(AU244,1)-ROUND(AU232,1))</f>
        <v>-2.6000000000000014</v>
      </c>
      <c r="AX244" s="131">
        <v>47.4608177057194</v>
      </c>
      <c r="AY244" s="114">
        <f t="shared" ref="AY244" si="1294">(ROUND(AX244,1)-ROUND(AX243,1))</f>
        <v>-0.20000000000000284</v>
      </c>
      <c r="IT244" s="58" t="s">
        <v>29</v>
      </c>
    </row>
    <row r="245" spans="1:254">
      <c r="A245" s="138">
        <v>2025</v>
      </c>
      <c r="B245" s="49" t="s">
        <v>4</v>
      </c>
      <c r="C245" s="131">
        <v>44.44444</v>
      </c>
      <c r="D245" s="111">
        <f t="shared" ref="D245" si="1295">(ROUND(C245,1)-ROUND(C233,1))</f>
        <v>-6.7000000000000028</v>
      </c>
      <c r="E245" s="132">
        <v>45.661505355943703</v>
      </c>
      <c r="F245" s="135">
        <f t="shared" ref="F245" si="1296">(ROUND(E245,1)-ROUND(E244,1))</f>
        <v>-1.8999999999999986</v>
      </c>
      <c r="G245" s="112">
        <f t="shared" ref="G245" si="1297">(ROUND(E245,1)-ROUND(E234,1))</f>
        <v>-4.1999999999999957</v>
      </c>
      <c r="H245" s="132">
        <v>47.020004362091598</v>
      </c>
      <c r="I245" s="140">
        <f t="shared" ref="I245" si="1298">(ROUND(H245,1)-ROUND(H244,1))</f>
        <v>-0.20000000000000284</v>
      </c>
      <c r="J245" s="131">
        <v>48.523820000000001</v>
      </c>
      <c r="K245" s="111">
        <f t="shared" ref="K245" si="1299">(ROUND(J245,1)-ROUND(J233,1))</f>
        <v>-4.1000000000000014</v>
      </c>
      <c r="L245" s="132">
        <v>49.429195996293998</v>
      </c>
      <c r="M245" s="135">
        <f t="shared" ref="M245" si="1300">(ROUND(L245,1)-ROUND(L244,1))</f>
        <v>1.1999999999999957</v>
      </c>
      <c r="N245" s="112">
        <f t="shared" ref="N245" si="1301">(ROUND(L245,1)-ROUND(L233,1))</f>
        <v>-4.3999999999999986</v>
      </c>
      <c r="O245" s="131">
        <v>49.114231254676703</v>
      </c>
      <c r="P245" s="114">
        <f t="shared" ref="P245" si="1302">(ROUND(O245,1)-ROUND(O244,1))</f>
        <v>0.10000000000000142</v>
      </c>
      <c r="Q245" s="131">
        <v>42.22222</v>
      </c>
      <c r="R245" s="111">
        <f t="shared" ref="R245" si="1303">(ROUND(Q245,1)-ROUND(Q233,1))</f>
        <v>-10.199999999999996</v>
      </c>
      <c r="S245" s="132">
        <v>43.083766294581601</v>
      </c>
      <c r="T245" s="135">
        <f t="shared" ref="T245" si="1304">(ROUND(S245,1)-ROUND(S244,1))</f>
        <v>-3.5</v>
      </c>
      <c r="U245" s="112">
        <f t="shared" ref="U245" si="1305">(ROUND(S245,1)-ROUND(S233,1))</f>
        <v>-10.799999999999997</v>
      </c>
      <c r="V245" s="131">
        <v>44.9112240939128</v>
      </c>
      <c r="W245" s="114">
        <f t="shared" ref="W245" si="1306">(ROUND(V245,1)-ROUND(V244,1))</f>
        <v>-0.5</v>
      </c>
      <c r="X245" s="131">
        <v>41.388890000000004</v>
      </c>
      <c r="Y245" s="111">
        <f t="shared" ref="Y245" si="1307">(ROUND(X245,1)-ROUND(X233,1))</f>
        <v>-11</v>
      </c>
      <c r="Z245" s="132">
        <v>42.7603142876928</v>
      </c>
      <c r="AA245" s="135">
        <f t="shared" ref="AA245" si="1308">(ROUND(Z245,1)-ROUND(Z244,1))</f>
        <v>-3.1000000000000014</v>
      </c>
      <c r="AB245" s="112">
        <f t="shared" ref="AB245" si="1309">(ROUND(Z245,1)-ROUND(Z233,1))</f>
        <v>-11.700000000000003</v>
      </c>
      <c r="AC245" s="131">
        <v>44.942721060368903</v>
      </c>
      <c r="AD245" s="114">
        <f t="shared" ref="AD245" si="1310">(ROUND(AC245,1)-ROUND(AC244,1))</f>
        <v>-0.60000000000000142</v>
      </c>
      <c r="AE245" s="131">
        <v>46.666670000000003</v>
      </c>
      <c r="AF245" s="111">
        <f t="shared" ref="AF245" si="1311">(ROUND(AE245,1)-ROUND(AE244,1))</f>
        <v>0.40000000000000568</v>
      </c>
      <c r="AG245" s="132">
        <v>46.9058268282323</v>
      </c>
      <c r="AH245" s="135">
        <f t="shared" ref="AH245" si="1312">(ROUND(AG245,1)-ROUND(AG244,1))</f>
        <v>-0.5</v>
      </c>
      <c r="AI245" s="112">
        <f t="shared" ref="AI245" si="1313">(ROUND(AG245,1)-ROUND(AG233,1))</f>
        <v>-3.5</v>
      </c>
      <c r="AJ245" s="131">
        <v>46.815929215010101</v>
      </c>
      <c r="AK245" s="114">
        <f t="shared" ref="AK245" si="1314">(ROUND(AJ245,1)-ROUND(AJ244,1))</f>
        <v>9.9999999999994316E-2</v>
      </c>
      <c r="AL245" s="131">
        <v>47.5</v>
      </c>
      <c r="AM245" s="111">
        <f t="shared" ref="AM245" si="1315">(ROUND(AL245,1)-ROUND(AL233,1))</f>
        <v>-0.79999999999999716</v>
      </c>
      <c r="AN245" s="132">
        <v>48.004778428932802</v>
      </c>
      <c r="AO245" s="135">
        <f t="shared" ref="AO245" si="1316">(ROUND(AN245,1)-ROUND(AN244,1))</f>
        <v>-3.2000000000000028</v>
      </c>
      <c r="AP245" s="112">
        <f t="shared" ref="AP245" si="1317">(ROUND(AN245,1)-ROUND(AN233,1))</f>
        <v>-0.89999999999999858</v>
      </c>
      <c r="AQ245" s="131">
        <v>50.683988390335202</v>
      </c>
      <c r="AR245" s="114">
        <f t="shared" ref="AR245" si="1318">(ROUND(AQ245,1)-ROUND(AQ244,1))</f>
        <v>0</v>
      </c>
      <c r="AS245" s="131">
        <v>44.44444</v>
      </c>
      <c r="AT245" s="111">
        <f t="shared" ref="AT245" si="1319">(ROUND(AS245,1)-ROUND(AS233,1))</f>
        <v>-8</v>
      </c>
      <c r="AU245" s="132">
        <v>44.44444</v>
      </c>
      <c r="AV245" s="135">
        <f t="shared" ref="AV245" si="1320">(ROUND(AU245,1)-ROUND(AU244,1))</f>
        <v>-1.5</v>
      </c>
      <c r="AW245" s="112">
        <f t="shared" ref="AW245" si="1321">(ROUND(AU245,1)-ROUND(AU233,1))</f>
        <v>-8</v>
      </c>
      <c r="AX245" s="131">
        <v>47.384678013637803</v>
      </c>
      <c r="AY245" s="114">
        <f t="shared" ref="AY245" si="1322">(ROUND(AX245,1)-ROUND(AX244,1))</f>
        <v>-0.10000000000000142</v>
      </c>
      <c r="IT245" s="58" t="s">
        <v>29</v>
      </c>
    </row>
    <row r="246" spans="1:254" s="152" customFormat="1">
      <c r="A246" s="148"/>
      <c r="B246" s="149" t="s">
        <v>5</v>
      </c>
      <c r="C246" s="143">
        <v>47.764710000000001</v>
      </c>
      <c r="D246" s="111">
        <f t="shared" ref="D246:D247" si="1323">(ROUND(C246,1)-ROUND(C234,1))</f>
        <v>-2.9000000000000057</v>
      </c>
      <c r="E246" s="132">
        <v>47.072204427516901</v>
      </c>
      <c r="F246" s="135">
        <f t="shared" ref="F246:F247" si="1324">(ROUND(E246,1)-ROUND(E245,1))</f>
        <v>1.3999999999999986</v>
      </c>
      <c r="G246" s="112">
        <f t="shared" ref="G246:G247" si="1325">(ROUND(E246,1)-ROUND(E235,1))</f>
        <v>-4.1000000000000014</v>
      </c>
      <c r="H246" s="132">
        <v>46.985527470722303</v>
      </c>
      <c r="I246" s="140">
        <f t="shared" ref="I246:I247" si="1326">(ROUND(H246,1)-ROUND(H245,1))</f>
        <v>0</v>
      </c>
      <c r="J246" s="143">
        <v>50.659680000000002</v>
      </c>
      <c r="K246" s="111">
        <f t="shared" ref="K246" si="1327">(ROUND(J246,1)-ROUND(J234,1))</f>
        <v>-0.5</v>
      </c>
      <c r="L246" s="132">
        <v>49.5254290145471</v>
      </c>
      <c r="M246" s="135">
        <f t="shared" ref="M246" si="1328">(ROUND(L246,1)-ROUND(L245,1))</f>
        <v>0.10000000000000142</v>
      </c>
      <c r="N246" s="112">
        <f t="shared" ref="N246" si="1329">(ROUND(L246,1)-ROUND(L234,1))</f>
        <v>-0.60000000000000142</v>
      </c>
      <c r="O246" s="143">
        <v>49.246593417221803</v>
      </c>
      <c r="P246" s="114">
        <f t="shared" ref="P246" si="1330">(ROUND(O246,1)-ROUND(O245,1))</f>
        <v>0.10000000000000142</v>
      </c>
      <c r="Q246" s="143">
        <v>44.705880000000001</v>
      </c>
      <c r="R246" s="111">
        <f t="shared" ref="R246" si="1331">(ROUND(Q246,1)-ROUND(Q234,1))</f>
        <v>-8.5</v>
      </c>
      <c r="S246" s="132">
        <v>44.007079216288297</v>
      </c>
      <c r="T246" s="135">
        <f t="shared" ref="T246" si="1332">(ROUND(S246,1)-ROUND(S245,1))</f>
        <v>0.89999999999999858</v>
      </c>
      <c r="U246" s="112">
        <f t="shared" ref="U246" si="1333">(ROUND(S246,1)-ROUND(S234,1))</f>
        <v>-8</v>
      </c>
      <c r="V246" s="143">
        <v>44.729569239120401</v>
      </c>
      <c r="W246" s="114">
        <f t="shared" ref="W246" si="1334">(ROUND(V246,1)-ROUND(V245,1))</f>
        <v>-0.19999999999999574</v>
      </c>
      <c r="X246" s="143">
        <v>46.764710000000001</v>
      </c>
      <c r="Y246" s="111">
        <f t="shared" ref="Y246" si="1335">(ROUND(X246,1)-ROUND(X234,1))</f>
        <v>-6.1000000000000014</v>
      </c>
      <c r="Z246" s="132">
        <v>45.2055145479316</v>
      </c>
      <c r="AA246" s="135">
        <f t="shared" ref="AA246" si="1336">(ROUND(Z246,1)-ROUND(Z245,1))</f>
        <v>2.4000000000000057</v>
      </c>
      <c r="AB246" s="112">
        <f t="shared" ref="AB246" si="1337">(ROUND(Z246,1)-ROUND(Z234,1))</f>
        <v>-6</v>
      </c>
      <c r="AC246" s="143">
        <v>44.7912154580576</v>
      </c>
      <c r="AD246" s="114">
        <f t="shared" ref="AD246" si="1338">(ROUND(AC246,1)-ROUND(AC245,1))</f>
        <v>-0.10000000000000142</v>
      </c>
      <c r="AE246" s="143">
        <v>47.647060000000003</v>
      </c>
      <c r="AF246" s="111">
        <f t="shared" ref="AF246" si="1339">(ROUND(AE246,1)-ROUND(AE245,1))</f>
        <v>0.89999999999999858</v>
      </c>
      <c r="AG246" s="132">
        <v>47.024379578316001</v>
      </c>
      <c r="AH246" s="135">
        <f t="shared" ref="AH246" si="1340">(ROUND(AG246,1)-ROUND(AG245,1))</f>
        <v>0.10000000000000142</v>
      </c>
      <c r="AI246" s="112">
        <f t="shared" ref="AI246" si="1341">(ROUND(AG246,1)-ROUND(AG234,1))</f>
        <v>-2.1000000000000014</v>
      </c>
      <c r="AJ246" s="143">
        <v>46.8858593468685</v>
      </c>
      <c r="AK246" s="114">
        <f t="shared" ref="AK246" si="1342">(ROUND(AJ246,1)-ROUND(AJ245,1))</f>
        <v>0.10000000000000142</v>
      </c>
      <c r="AL246" s="143">
        <v>52.647060000000003</v>
      </c>
      <c r="AM246" s="111">
        <f t="shared" ref="AM246" si="1343">(ROUND(AL246,1)-ROUND(AL234,1))</f>
        <v>3.1000000000000014</v>
      </c>
      <c r="AN246" s="132">
        <v>52.487149035876698</v>
      </c>
      <c r="AO246" s="135">
        <f t="shared" ref="AO246" si="1344">(ROUND(AN246,1)-ROUND(AN245,1))</f>
        <v>4.5</v>
      </c>
      <c r="AP246" s="112">
        <f t="shared" ref="AP246" si="1345">(ROUND(AN246,1)-ROUND(AN234,1))</f>
        <v>3.1000000000000014</v>
      </c>
      <c r="AQ246" s="143">
        <v>50.6405553125689</v>
      </c>
      <c r="AR246" s="114">
        <f t="shared" ref="AR246" si="1346">(ROUND(AQ246,1)-ROUND(AQ245,1))</f>
        <v>-0.10000000000000142</v>
      </c>
      <c r="AS246" s="143">
        <v>47.058819999999997</v>
      </c>
      <c r="AT246" s="111">
        <f t="shared" ref="AT246" si="1347">(ROUND(AS246,1)-ROUND(AS234,1))</f>
        <v>-1.1999999999999957</v>
      </c>
      <c r="AU246" s="132">
        <v>47.058819999999997</v>
      </c>
      <c r="AV246" s="135">
        <f t="shared" ref="AV246" si="1348">(ROUND(AU246,1)-ROUND(AU245,1))</f>
        <v>2.7000000000000028</v>
      </c>
      <c r="AW246" s="112">
        <f t="shared" ref="AW246" si="1349">(ROUND(AU246,1)-ROUND(AU234,1))</f>
        <v>-1.1999999999999957</v>
      </c>
      <c r="AX246" s="143">
        <v>47.422938376220202</v>
      </c>
      <c r="AY246" s="114">
        <f t="shared" ref="AY246" si="1350">(ROUND(AX246,1)-ROUND(AX245,1))</f>
        <v>0</v>
      </c>
      <c r="IT246" s="152" t="s">
        <v>29</v>
      </c>
    </row>
    <row r="247" spans="1:254" s="152" customFormat="1">
      <c r="A247" s="157"/>
      <c r="B247" s="158" t="s">
        <v>6</v>
      </c>
      <c r="C247" s="159">
        <v>48.333329999999997</v>
      </c>
      <c r="D247" s="105">
        <f t="shared" si="1323"/>
        <v>-3.8000000000000043</v>
      </c>
      <c r="E247" s="132">
        <v>47.189220492771803</v>
      </c>
      <c r="F247" s="135">
        <f t="shared" si="1324"/>
        <v>0.10000000000000142</v>
      </c>
      <c r="G247" s="105">
        <f t="shared" si="1325"/>
        <v>-1.6999999999999957</v>
      </c>
      <c r="H247" s="132">
        <v>47.0828986195312</v>
      </c>
      <c r="I247" s="140">
        <f t="shared" si="1326"/>
        <v>0.10000000000000142</v>
      </c>
      <c r="J247" s="106">
        <v>50.000660000000003</v>
      </c>
      <c r="K247" s="105">
        <f t="shared" ref="K247" si="1351">(ROUND(J247,1)-ROUND(J235,1))</f>
        <v>-0.5</v>
      </c>
      <c r="L247" s="132">
        <v>49.5306718231639</v>
      </c>
      <c r="M247" s="135">
        <f t="shared" ref="M247" si="1352">(ROUND(L247,1)-ROUND(L246,1))</f>
        <v>0</v>
      </c>
      <c r="N247" s="105">
        <f t="shared" ref="N247" si="1353">(ROUND(L247,1)-ROUND(L235,1))</f>
        <v>-0.5</v>
      </c>
      <c r="O247" s="132">
        <v>49.405460485819198</v>
      </c>
      <c r="P247" s="113">
        <f t="shared" ref="P247" si="1354">(ROUND(O247,1)-ROUND(O246,1))</f>
        <v>0.19999999999999574</v>
      </c>
      <c r="Q247" s="106">
        <v>47.619050000000001</v>
      </c>
      <c r="R247" s="105">
        <f t="shared" ref="R247" si="1355">(ROUND(Q247,1)-ROUND(Q235,1))</f>
        <v>-5.8999999999999986</v>
      </c>
      <c r="S247" s="132">
        <v>45.321051649903403</v>
      </c>
      <c r="T247" s="135">
        <f t="shared" ref="T247" si="1356">(ROUND(S247,1)-ROUND(S246,1))</f>
        <v>1.2999999999999972</v>
      </c>
      <c r="U247" s="105">
        <f t="shared" ref="U247" si="1357">(ROUND(S247,1)-ROUND(S235,1))</f>
        <v>-6.9000000000000057</v>
      </c>
      <c r="V247" s="132">
        <v>44.845464489589098</v>
      </c>
      <c r="W247" s="113">
        <f t="shared" ref="W247" si="1358">(ROUND(V247,1)-ROUND(V246,1))</f>
        <v>9.9999999999994316E-2</v>
      </c>
      <c r="X247" s="159">
        <v>46.428570000000001</v>
      </c>
      <c r="Y247" s="105">
        <f t="shared" ref="Y247" si="1359">(ROUND(X247,1)-ROUND(X235,1))</f>
        <v>-6.8000000000000043</v>
      </c>
      <c r="Z247" s="132">
        <v>44.597701208624798</v>
      </c>
      <c r="AA247" s="135">
        <f t="shared" ref="AA247" si="1360">(ROUND(Z247,1)-ROUND(Z246,1))</f>
        <v>-0.60000000000000142</v>
      </c>
      <c r="AB247" s="105">
        <f t="shared" ref="AB247" si="1361">(ROUND(Z247,1)-ROUND(Z235,1))</f>
        <v>-6.8999999999999986</v>
      </c>
      <c r="AC247" s="132">
        <v>45.008580159823801</v>
      </c>
      <c r="AD247" s="113">
        <f t="shared" ref="AD247" si="1362">(ROUND(AC247,1)-ROUND(AC246,1))</f>
        <v>0.20000000000000284</v>
      </c>
      <c r="AE247" s="159">
        <v>46.726190000000003</v>
      </c>
      <c r="AF247" s="105">
        <f t="shared" ref="AF247" si="1363">(ROUND(AE247,1)-ROUND(AE246,1))</f>
        <v>-0.89999999999999858</v>
      </c>
      <c r="AG247" s="132">
        <v>46.367024009137801</v>
      </c>
      <c r="AH247" s="135">
        <f t="shared" ref="AH247" si="1364">(ROUND(AG247,1)-ROUND(AG246,1))</f>
        <v>-0.60000000000000142</v>
      </c>
      <c r="AI247" s="105">
        <f t="shared" ref="AI247" si="1365">(ROUND(AG247,1)-ROUND(AG235,1))</f>
        <v>-1.6000000000000014</v>
      </c>
      <c r="AJ247" s="132">
        <v>46.884114141800701</v>
      </c>
      <c r="AK247" s="113">
        <f t="shared" ref="AK247" si="1366">(ROUND(AJ247,1)-ROUND(AJ246,1))</f>
        <v>0</v>
      </c>
      <c r="AL247" s="159">
        <v>50.297620000000002</v>
      </c>
      <c r="AM247" s="105">
        <f t="shared" ref="AM247" si="1367">(ROUND(AL247,1)-ROUND(AL235,1))</f>
        <v>9.9999999999994316E-2</v>
      </c>
      <c r="AN247" s="132">
        <v>50.178568347719398</v>
      </c>
      <c r="AO247" s="135">
        <f t="shared" ref="AO247" si="1368">(ROUND(AN247,1)-ROUND(AN246,1))</f>
        <v>-2.2999999999999972</v>
      </c>
      <c r="AP247" s="105">
        <f t="shared" ref="AP247" si="1369">(ROUND(AN247,1)-ROUND(AN235,1))</f>
        <v>0.20000000000000284</v>
      </c>
      <c r="AQ247" s="132">
        <v>50.580451089801102</v>
      </c>
      <c r="AR247" s="113">
        <f t="shared" ref="AR247" si="1370">(ROUND(AQ247,1)-ROUND(AQ246,1))</f>
        <v>0</v>
      </c>
      <c r="AS247" s="159">
        <v>50.595239999999997</v>
      </c>
      <c r="AT247" s="105">
        <f t="shared" ref="AT247" si="1371">(ROUND(AS247,1)-ROUND(AS235,1))</f>
        <v>-4</v>
      </c>
      <c r="AU247" s="132">
        <v>50.595239999999997</v>
      </c>
      <c r="AV247" s="135">
        <f t="shared" ref="AV247" si="1372">(ROUND(AU247,1)-ROUND(AU246,1))</f>
        <v>3.5</v>
      </c>
      <c r="AW247" s="105">
        <f t="shared" ref="AW247" si="1373">(ROUND(AU247,1)-ROUND(AU235,1))</f>
        <v>-3.6999999999999957</v>
      </c>
      <c r="AX247" s="132">
        <v>47.548935444119401</v>
      </c>
      <c r="AY247" s="113">
        <f t="shared" ref="AY247" si="1374">(ROUND(AX247,1)-ROUND(AX246,1))</f>
        <v>0.10000000000000142</v>
      </c>
      <c r="IT247" s="152" t="s">
        <v>29</v>
      </c>
    </row>
    <row r="248" spans="1:254">
      <c r="IT248" s="58" t="s">
        <v>29</v>
      </c>
    </row>
    <row r="249" spans="1:254">
      <c r="IT249" s="58" t="s">
        <v>29</v>
      </c>
    </row>
    <row r="250" spans="1:254">
      <c r="IT250" s="58" t="s">
        <v>29</v>
      </c>
    </row>
    <row r="251" spans="1:254">
      <c r="IT251" s="58" t="s">
        <v>29</v>
      </c>
    </row>
    <row r="252" spans="1:254">
      <c r="IT252" s="58" t="s">
        <v>29</v>
      </c>
    </row>
    <row r="253" spans="1:254">
      <c r="IT253" s="58" t="s">
        <v>29</v>
      </c>
    </row>
    <row r="254" spans="1:254">
      <c r="IT254" s="58" t="s">
        <v>29</v>
      </c>
    </row>
    <row r="255" spans="1:254">
      <c r="IT255" s="58" t="s">
        <v>29</v>
      </c>
    </row>
    <row r="256" spans="1:254">
      <c r="IT256" s="58" t="s">
        <v>29</v>
      </c>
    </row>
    <row r="257" spans="254:254">
      <c r="IT257" s="58" t="s">
        <v>29</v>
      </c>
    </row>
    <row r="258" spans="254:254">
      <c r="IT258" s="58" t="s">
        <v>29</v>
      </c>
    </row>
    <row r="259" spans="254:254">
      <c r="IT259" s="58" t="s">
        <v>29</v>
      </c>
    </row>
    <row r="260" spans="254:254">
      <c r="IT260" s="58" t="s">
        <v>29</v>
      </c>
    </row>
    <row r="261" spans="254:254">
      <c r="IT261" s="58" t="s">
        <v>29</v>
      </c>
    </row>
    <row r="262" spans="254:254">
      <c r="IT262" s="58" t="s">
        <v>29</v>
      </c>
    </row>
    <row r="263" spans="254:254">
      <c r="IT263" s="58" t="s">
        <v>29</v>
      </c>
    </row>
    <row r="264" spans="254:254">
      <c r="IT264" s="58" t="s">
        <v>29</v>
      </c>
    </row>
    <row r="265" spans="254:254">
      <c r="IT265" s="58" t="s">
        <v>29</v>
      </c>
    </row>
    <row r="266" spans="254:254">
      <c r="IT266" s="58" t="s">
        <v>29</v>
      </c>
    </row>
    <row r="267" spans="254:254">
      <c r="IT267" s="58" t="s">
        <v>29</v>
      </c>
    </row>
    <row r="268" spans="254:254">
      <c r="IT268" s="58" t="s">
        <v>29</v>
      </c>
    </row>
    <row r="269" spans="254:254">
      <c r="IT269" s="58" t="s">
        <v>29</v>
      </c>
    </row>
    <row r="270" spans="254:254">
      <c r="IT270" s="58" t="s">
        <v>29</v>
      </c>
    </row>
    <row r="271" spans="254:254">
      <c r="IT271" s="58" t="s">
        <v>29</v>
      </c>
    </row>
    <row r="272" spans="254:254">
      <c r="IT272" s="58" t="s">
        <v>29</v>
      </c>
    </row>
    <row r="273" spans="254:254">
      <c r="IT273" s="58" t="s">
        <v>29</v>
      </c>
    </row>
    <row r="274" spans="254:254">
      <c r="IT274" s="58" t="s">
        <v>29</v>
      </c>
    </row>
    <row r="275" spans="254:254">
      <c r="IT275" s="58" t="s">
        <v>29</v>
      </c>
    </row>
    <row r="276" spans="254:254">
      <c r="IT276" s="58" t="s">
        <v>29</v>
      </c>
    </row>
    <row r="277" spans="254:254">
      <c r="IT277" s="58" t="s">
        <v>29</v>
      </c>
    </row>
    <row r="278" spans="254:254">
      <c r="IT278" s="58" t="s">
        <v>29</v>
      </c>
    </row>
    <row r="279" spans="254:254">
      <c r="IT279" s="58" t="s">
        <v>29</v>
      </c>
    </row>
    <row r="280" spans="254:254">
      <c r="IT280" s="58" t="s">
        <v>29</v>
      </c>
    </row>
    <row r="281" spans="254:254">
      <c r="IT281" s="58" t="s">
        <v>29</v>
      </c>
    </row>
    <row r="282" spans="254:254">
      <c r="IT282" s="58" t="s">
        <v>29</v>
      </c>
    </row>
    <row r="283" spans="254:254">
      <c r="IT283" s="58" t="s">
        <v>29</v>
      </c>
    </row>
    <row r="284" spans="254:254">
      <c r="IT284" s="58" t="s">
        <v>29</v>
      </c>
    </row>
    <row r="285" spans="254:254">
      <c r="IT285" s="58" t="s">
        <v>29</v>
      </c>
    </row>
    <row r="286" spans="254:254">
      <c r="IT286" s="58" t="s">
        <v>29</v>
      </c>
    </row>
    <row r="287" spans="254:254">
      <c r="IT287" s="58" t="s">
        <v>29</v>
      </c>
    </row>
    <row r="288" spans="254:254">
      <c r="IT288" s="58" t="s">
        <v>29</v>
      </c>
    </row>
    <row r="289" spans="254:254">
      <c r="IT289" s="58" t="s">
        <v>29</v>
      </c>
    </row>
    <row r="290" spans="254:254">
      <c r="IT290" s="58" t="s">
        <v>29</v>
      </c>
    </row>
    <row r="291" spans="254:254">
      <c r="IT291" s="58" t="s">
        <v>29</v>
      </c>
    </row>
    <row r="292" spans="254:254">
      <c r="IT292" s="58" t="s">
        <v>29</v>
      </c>
    </row>
    <row r="293" spans="254:254">
      <c r="IT293" s="58" t="s">
        <v>29</v>
      </c>
    </row>
    <row r="294" spans="254:254">
      <c r="IT294" s="58" t="s">
        <v>29</v>
      </c>
    </row>
    <row r="295" spans="254:254">
      <c r="IT295" s="58" t="s">
        <v>29</v>
      </c>
    </row>
    <row r="296" spans="254:254">
      <c r="IT296" s="58" t="s">
        <v>29</v>
      </c>
    </row>
    <row r="297" spans="254:254">
      <c r="IT297" s="58" t="s">
        <v>29</v>
      </c>
    </row>
    <row r="298" spans="254:254">
      <c r="IT298" s="58" t="s">
        <v>29</v>
      </c>
    </row>
    <row r="299" spans="254:254">
      <c r="IT299" s="58" t="s">
        <v>29</v>
      </c>
    </row>
    <row r="300" spans="254:254">
      <c r="IT300" s="58" t="s">
        <v>29</v>
      </c>
    </row>
    <row r="301" spans="254:254">
      <c r="IT301" s="58" t="s">
        <v>29</v>
      </c>
    </row>
    <row r="302" spans="254:254">
      <c r="IT302" s="58" t="s">
        <v>29</v>
      </c>
    </row>
    <row r="303" spans="254:254">
      <c r="IT303" s="58" t="s">
        <v>29</v>
      </c>
    </row>
    <row r="304" spans="254:254">
      <c r="IT304" s="58" t="s">
        <v>29</v>
      </c>
    </row>
    <row r="305" spans="254:254">
      <c r="IT305" s="58" t="s">
        <v>29</v>
      </c>
    </row>
    <row r="306" spans="254:254">
      <c r="IT306" s="58" t="s">
        <v>29</v>
      </c>
    </row>
    <row r="307" spans="254:254">
      <c r="IT307" s="58" t="s">
        <v>29</v>
      </c>
    </row>
    <row r="308" spans="254:254">
      <c r="IT308" s="58" t="s">
        <v>29</v>
      </c>
    </row>
    <row r="309" spans="254:254">
      <c r="IT309" s="58" t="s">
        <v>29</v>
      </c>
    </row>
    <row r="310" spans="254:254">
      <c r="IT310" s="58" t="s">
        <v>29</v>
      </c>
    </row>
    <row r="311" spans="254:254">
      <c r="IT311" s="58" t="s">
        <v>29</v>
      </c>
    </row>
    <row r="312" spans="254:254">
      <c r="IT312" s="58" t="s">
        <v>29</v>
      </c>
    </row>
    <row r="313" spans="254:254">
      <c r="IT313" s="58" t="s">
        <v>29</v>
      </c>
    </row>
    <row r="314" spans="254:254">
      <c r="IT314" s="58" t="s">
        <v>29</v>
      </c>
    </row>
    <row r="315" spans="254:254">
      <c r="IT315" s="58" t="s">
        <v>29</v>
      </c>
    </row>
    <row r="316" spans="254:254">
      <c r="IT316" s="58" t="s">
        <v>29</v>
      </c>
    </row>
    <row r="317" spans="254:254">
      <c r="IT317" s="58" t="s">
        <v>29</v>
      </c>
    </row>
    <row r="318" spans="254:254">
      <c r="IT318" s="58" t="s">
        <v>29</v>
      </c>
    </row>
    <row r="319" spans="254:254">
      <c r="IT319" s="58" t="s">
        <v>29</v>
      </c>
    </row>
    <row r="320" spans="254:254">
      <c r="IT320" s="58" t="s">
        <v>29</v>
      </c>
    </row>
    <row r="321" spans="254:254">
      <c r="IT321" s="58" t="s">
        <v>29</v>
      </c>
    </row>
    <row r="322" spans="254:254">
      <c r="IT322" s="58" t="s">
        <v>29</v>
      </c>
    </row>
    <row r="323" spans="254:254">
      <c r="IT323" s="58" t="s">
        <v>29</v>
      </c>
    </row>
    <row r="324" spans="254:254">
      <c r="IT324" s="58" t="s">
        <v>29</v>
      </c>
    </row>
    <row r="325" spans="254:254">
      <c r="IT325" s="58" t="s">
        <v>29</v>
      </c>
    </row>
    <row r="326" spans="254:254">
      <c r="IT326" s="58" t="s">
        <v>29</v>
      </c>
    </row>
    <row r="327" spans="254:254">
      <c r="IT327" s="58" t="s">
        <v>29</v>
      </c>
    </row>
    <row r="328" spans="254:254">
      <c r="IT328" s="58" t="s">
        <v>29</v>
      </c>
    </row>
    <row r="329" spans="254:254">
      <c r="IT329" s="58" t="s">
        <v>29</v>
      </c>
    </row>
    <row r="330" spans="254:254">
      <c r="IT330" s="58" t="s">
        <v>29</v>
      </c>
    </row>
    <row r="331" spans="254:254">
      <c r="IT331" s="58" t="s">
        <v>29</v>
      </c>
    </row>
    <row r="332" spans="254:254">
      <c r="IT332" s="58" t="s">
        <v>29</v>
      </c>
    </row>
    <row r="333" spans="254:254">
      <c r="IT333" s="58" t="s">
        <v>29</v>
      </c>
    </row>
    <row r="334" spans="254:254">
      <c r="IT334" s="58" t="s">
        <v>29</v>
      </c>
    </row>
    <row r="335" spans="254:254">
      <c r="IT335" s="58" t="s">
        <v>29</v>
      </c>
    </row>
    <row r="336" spans="254:254">
      <c r="IT336" s="58" t="s">
        <v>29</v>
      </c>
    </row>
    <row r="337" spans="254:254">
      <c r="IT337" s="58" t="s">
        <v>29</v>
      </c>
    </row>
    <row r="338" spans="254:254">
      <c r="IT338" s="58" t="s">
        <v>29</v>
      </c>
    </row>
    <row r="339" spans="254:254">
      <c r="IT339" s="58" t="s">
        <v>29</v>
      </c>
    </row>
    <row r="340" spans="254:254">
      <c r="IT340" s="58" t="s">
        <v>29</v>
      </c>
    </row>
    <row r="341" spans="254:254">
      <c r="IT341" s="58" t="s">
        <v>29</v>
      </c>
    </row>
    <row r="342" spans="254:254">
      <c r="IT342" s="58" t="s">
        <v>29</v>
      </c>
    </row>
    <row r="343" spans="254:254">
      <c r="IT343" s="58" t="s">
        <v>29</v>
      </c>
    </row>
    <row r="344" spans="254:254">
      <c r="IT344" s="58" t="s">
        <v>29</v>
      </c>
    </row>
    <row r="345" spans="254:254">
      <c r="IT345" s="58" t="s">
        <v>29</v>
      </c>
    </row>
    <row r="346" spans="254:254">
      <c r="IT346" s="58" t="s">
        <v>29</v>
      </c>
    </row>
    <row r="347" spans="254:254">
      <c r="IT347" s="58" t="s">
        <v>29</v>
      </c>
    </row>
    <row r="348" spans="254:254">
      <c r="IT348" s="58" t="s">
        <v>29</v>
      </c>
    </row>
    <row r="349" spans="254:254">
      <c r="IT349" s="58" t="s">
        <v>29</v>
      </c>
    </row>
    <row r="350" spans="254:254">
      <c r="IT350" s="58" t="s">
        <v>29</v>
      </c>
    </row>
    <row r="351" spans="254:254">
      <c r="IT351" s="58" t="s">
        <v>29</v>
      </c>
    </row>
    <row r="352" spans="254:254">
      <c r="IT352" s="58" t="s">
        <v>29</v>
      </c>
    </row>
    <row r="353" spans="254:254">
      <c r="IT353" s="58" t="s">
        <v>29</v>
      </c>
    </row>
    <row r="354" spans="254:254">
      <c r="IT354" s="58" t="s">
        <v>29</v>
      </c>
    </row>
    <row r="355" spans="254:254">
      <c r="IT355" s="58" t="s">
        <v>29</v>
      </c>
    </row>
    <row r="356" spans="254:254">
      <c r="IT356" s="58" t="s">
        <v>29</v>
      </c>
    </row>
    <row r="357" spans="254:254">
      <c r="IT357" s="58" t="s">
        <v>29</v>
      </c>
    </row>
    <row r="358" spans="254:254">
      <c r="IT358" s="58" t="s">
        <v>29</v>
      </c>
    </row>
    <row r="359" spans="254:254">
      <c r="IT359" s="58" t="s">
        <v>29</v>
      </c>
    </row>
    <row r="360" spans="254:254">
      <c r="IT360" s="58" t="s">
        <v>29</v>
      </c>
    </row>
    <row r="361" spans="254:254">
      <c r="IT361" s="58" t="s">
        <v>29</v>
      </c>
    </row>
    <row r="362" spans="254:254">
      <c r="IT362" s="58" t="s">
        <v>29</v>
      </c>
    </row>
    <row r="363" spans="254:254">
      <c r="IT363" s="58" t="s">
        <v>29</v>
      </c>
    </row>
    <row r="364" spans="254:254">
      <c r="IT364" s="58" t="s">
        <v>29</v>
      </c>
    </row>
    <row r="365" spans="254:254">
      <c r="IT365" s="58" t="s">
        <v>29</v>
      </c>
    </row>
    <row r="366" spans="254:254">
      <c r="IT366" s="58" t="s">
        <v>29</v>
      </c>
    </row>
    <row r="367" spans="254:254">
      <c r="IT367" s="58" t="s">
        <v>29</v>
      </c>
    </row>
    <row r="368" spans="254:254">
      <c r="IT368" s="58" t="s">
        <v>29</v>
      </c>
    </row>
    <row r="369" spans="254:254">
      <c r="IT369" s="58" t="s">
        <v>29</v>
      </c>
    </row>
    <row r="370" spans="254:254">
      <c r="IT370" s="58" t="s">
        <v>29</v>
      </c>
    </row>
    <row r="371" spans="254:254">
      <c r="IT371" s="58" t="s">
        <v>29</v>
      </c>
    </row>
    <row r="372" spans="254:254">
      <c r="IT372" s="58" t="s">
        <v>29</v>
      </c>
    </row>
    <row r="373" spans="254:254">
      <c r="IT373" s="58" t="s">
        <v>29</v>
      </c>
    </row>
    <row r="374" spans="254:254">
      <c r="IT374" s="58" t="s">
        <v>29</v>
      </c>
    </row>
    <row r="375" spans="254:254">
      <c r="IT375" s="58" t="s">
        <v>29</v>
      </c>
    </row>
    <row r="376" spans="254:254">
      <c r="IT376" s="58" t="s">
        <v>29</v>
      </c>
    </row>
    <row r="377" spans="254:254">
      <c r="IT377" s="58" t="s">
        <v>29</v>
      </c>
    </row>
    <row r="378" spans="254:254">
      <c r="IT378" s="58" t="s">
        <v>29</v>
      </c>
    </row>
    <row r="379" spans="254:254">
      <c r="IT379" s="58" t="s">
        <v>29</v>
      </c>
    </row>
    <row r="380" spans="254:254">
      <c r="IT380" s="58" t="s">
        <v>29</v>
      </c>
    </row>
    <row r="381" spans="254:254">
      <c r="IT381" s="58" t="s">
        <v>29</v>
      </c>
    </row>
    <row r="382" spans="254:254">
      <c r="IT382" s="58" t="s">
        <v>29</v>
      </c>
    </row>
    <row r="383" spans="254:254">
      <c r="IT383" s="58" t="s">
        <v>29</v>
      </c>
    </row>
    <row r="384" spans="254:254">
      <c r="IT384" s="58" t="s">
        <v>29</v>
      </c>
    </row>
    <row r="385" spans="254:254">
      <c r="IT385" s="58" t="s">
        <v>29</v>
      </c>
    </row>
    <row r="386" spans="254:254">
      <c r="IT386" s="58" t="s">
        <v>29</v>
      </c>
    </row>
    <row r="387" spans="254:254">
      <c r="IT387" s="58" t="s">
        <v>29</v>
      </c>
    </row>
    <row r="388" spans="254:254">
      <c r="IT388" s="58" t="s">
        <v>29</v>
      </c>
    </row>
    <row r="389" spans="254:254">
      <c r="IT389" s="58" t="s">
        <v>29</v>
      </c>
    </row>
    <row r="390" spans="254:254">
      <c r="IT390" s="58" t="s">
        <v>29</v>
      </c>
    </row>
    <row r="391" spans="254:254">
      <c r="IT391" s="58" t="s">
        <v>29</v>
      </c>
    </row>
    <row r="392" spans="254:254">
      <c r="IT392" s="58" t="s">
        <v>29</v>
      </c>
    </row>
    <row r="393" spans="254:254">
      <c r="IT393" s="58" t="s">
        <v>29</v>
      </c>
    </row>
    <row r="394" spans="254:254">
      <c r="IT394" s="58" t="s">
        <v>29</v>
      </c>
    </row>
    <row r="395" spans="254:254">
      <c r="IT395" s="58" t="s">
        <v>29</v>
      </c>
    </row>
    <row r="396" spans="254:254">
      <c r="IT396" s="58" t="s">
        <v>29</v>
      </c>
    </row>
    <row r="397" spans="254:254">
      <c r="IT397" s="58" t="s">
        <v>29</v>
      </c>
    </row>
    <row r="398" spans="254:254">
      <c r="IT398" s="58" t="s">
        <v>29</v>
      </c>
    </row>
    <row r="399" spans="254:254">
      <c r="IT399" s="58" t="s">
        <v>29</v>
      </c>
    </row>
    <row r="400" spans="254:254">
      <c r="IT400" s="58" t="s">
        <v>29</v>
      </c>
    </row>
    <row r="401" spans="254:254">
      <c r="IT401" s="58" t="s">
        <v>29</v>
      </c>
    </row>
    <row r="402" spans="254:254">
      <c r="IT402" s="58" t="s">
        <v>29</v>
      </c>
    </row>
    <row r="403" spans="254:254">
      <c r="IT403" s="58" t="s">
        <v>29</v>
      </c>
    </row>
    <row r="404" spans="254:254">
      <c r="IT404" s="58" t="s">
        <v>29</v>
      </c>
    </row>
    <row r="405" spans="254:254">
      <c r="IT405" s="58" t="s">
        <v>29</v>
      </c>
    </row>
    <row r="406" spans="254:254">
      <c r="IT406" s="58" t="s">
        <v>29</v>
      </c>
    </row>
    <row r="407" spans="254:254">
      <c r="IT407" s="58" t="s">
        <v>29</v>
      </c>
    </row>
    <row r="408" spans="254:254">
      <c r="IT408" s="58" t="s">
        <v>29</v>
      </c>
    </row>
    <row r="409" spans="254:254">
      <c r="IT409" s="58" t="s">
        <v>29</v>
      </c>
    </row>
    <row r="410" spans="254:254">
      <c r="IT410" s="58" t="s">
        <v>29</v>
      </c>
    </row>
    <row r="411" spans="254:254">
      <c r="IT411" s="58" t="s">
        <v>29</v>
      </c>
    </row>
    <row r="412" spans="254:254">
      <c r="IT412" s="58" t="s">
        <v>29</v>
      </c>
    </row>
    <row r="413" spans="254:254">
      <c r="IT413" s="58" t="s">
        <v>29</v>
      </c>
    </row>
    <row r="414" spans="254:254">
      <c r="IT414" s="58" t="s">
        <v>29</v>
      </c>
    </row>
    <row r="415" spans="254:254">
      <c r="IT415" s="58" t="s">
        <v>29</v>
      </c>
    </row>
    <row r="416" spans="254:254">
      <c r="IT416" s="58" t="s">
        <v>29</v>
      </c>
    </row>
    <row r="417" spans="254:254">
      <c r="IT417" s="58" t="s">
        <v>29</v>
      </c>
    </row>
    <row r="418" spans="254:254">
      <c r="IT418" s="58" t="s">
        <v>29</v>
      </c>
    </row>
    <row r="419" spans="254:254">
      <c r="IT419" s="58" t="s">
        <v>29</v>
      </c>
    </row>
    <row r="420" spans="254:254">
      <c r="IT420" s="58" t="s">
        <v>29</v>
      </c>
    </row>
    <row r="421" spans="254:254">
      <c r="IT421" s="58" t="s">
        <v>29</v>
      </c>
    </row>
    <row r="422" spans="254:254">
      <c r="IT422" s="58" t="s">
        <v>29</v>
      </c>
    </row>
    <row r="423" spans="254:254">
      <c r="IT423" s="58" t="s">
        <v>29</v>
      </c>
    </row>
    <row r="424" spans="254:254">
      <c r="IT424" s="58" t="s">
        <v>29</v>
      </c>
    </row>
    <row r="425" spans="254:254">
      <c r="IT425" s="58" t="s">
        <v>29</v>
      </c>
    </row>
    <row r="426" spans="254:254">
      <c r="IT426" s="58" t="s">
        <v>29</v>
      </c>
    </row>
    <row r="427" spans="254:254">
      <c r="IT427" s="58" t="s">
        <v>29</v>
      </c>
    </row>
    <row r="428" spans="254:254">
      <c r="IT428" s="58" t="s">
        <v>29</v>
      </c>
    </row>
    <row r="429" spans="254:254">
      <c r="IT429" s="58" t="s">
        <v>29</v>
      </c>
    </row>
    <row r="430" spans="254:254">
      <c r="IT430" s="58" t="s">
        <v>29</v>
      </c>
    </row>
    <row r="431" spans="254:254">
      <c r="IT431" s="58" t="s">
        <v>29</v>
      </c>
    </row>
    <row r="432" spans="254:254">
      <c r="IT432" s="58" t="s">
        <v>29</v>
      </c>
    </row>
    <row r="433" spans="254:254">
      <c r="IT433" s="58" t="s">
        <v>29</v>
      </c>
    </row>
    <row r="434" spans="254:254">
      <c r="IT434" s="58" t="s">
        <v>29</v>
      </c>
    </row>
    <row r="435" spans="254:254">
      <c r="IT435" s="58" t="s">
        <v>29</v>
      </c>
    </row>
    <row r="436" spans="254:254">
      <c r="IT436" s="58" t="s">
        <v>29</v>
      </c>
    </row>
    <row r="437" spans="254:254">
      <c r="IT437" s="58" t="s">
        <v>29</v>
      </c>
    </row>
    <row r="438" spans="254:254">
      <c r="IT438" s="58" t="s">
        <v>29</v>
      </c>
    </row>
    <row r="439" spans="254:254">
      <c r="IT439" s="58" t="s">
        <v>29</v>
      </c>
    </row>
    <row r="440" spans="254:254">
      <c r="IT440" s="58" t="s">
        <v>29</v>
      </c>
    </row>
    <row r="441" spans="254:254">
      <c r="IT441" s="58" t="s">
        <v>29</v>
      </c>
    </row>
    <row r="442" spans="254:254">
      <c r="IT442" s="58" t="s">
        <v>29</v>
      </c>
    </row>
    <row r="443" spans="254:254">
      <c r="IT443" s="58" t="s">
        <v>29</v>
      </c>
    </row>
    <row r="444" spans="254:254">
      <c r="IT444" s="58" t="s">
        <v>29</v>
      </c>
    </row>
    <row r="445" spans="254:254">
      <c r="IT445" s="58" t="s">
        <v>29</v>
      </c>
    </row>
    <row r="446" spans="254:254">
      <c r="IT446" s="58" t="s">
        <v>29</v>
      </c>
    </row>
    <row r="447" spans="254:254">
      <c r="IT447" s="58" t="s">
        <v>29</v>
      </c>
    </row>
    <row r="448" spans="254:254">
      <c r="IT448" s="58" t="s">
        <v>29</v>
      </c>
    </row>
    <row r="449" spans="254:254">
      <c r="IT449" s="58" t="s">
        <v>29</v>
      </c>
    </row>
    <row r="450" spans="254:254">
      <c r="IT450" s="58" t="s">
        <v>29</v>
      </c>
    </row>
    <row r="451" spans="254:254">
      <c r="IT451" s="58" t="s">
        <v>29</v>
      </c>
    </row>
    <row r="452" spans="254:254">
      <c r="IT452" s="58" t="s">
        <v>29</v>
      </c>
    </row>
    <row r="453" spans="254:254">
      <c r="IT453" s="58" t="s">
        <v>29</v>
      </c>
    </row>
    <row r="454" spans="254:254">
      <c r="IT454" s="58" t="s">
        <v>29</v>
      </c>
    </row>
    <row r="455" spans="254:254">
      <c r="IT455" s="58" t="s">
        <v>29</v>
      </c>
    </row>
    <row r="456" spans="254:254">
      <c r="IT456" s="58" t="s">
        <v>29</v>
      </c>
    </row>
    <row r="457" spans="254:254">
      <c r="IT457" s="58" t="s">
        <v>29</v>
      </c>
    </row>
    <row r="458" spans="254:254">
      <c r="IT458" s="58" t="s">
        <v>29</v>
      </c>
    </row>
    <row r="459" spans="254:254">
      <c r="IT459" s="58" t="s">
        <v>29</v>
      </c>
    </row>
    <row r="460" spans="254:254">
      <c r="IT460" s="58" t="s">
        <v>29</v>
      </c>
    </row>
    <row r="461" spans="254:254">
      <c r="IT461" s="58" t="s">
        <v>29</v>
      </c>
    </row>
    <row r="462" spans="254:254">
      <c r="IT462" s="58" t="s">
        <v>29</v>
      </c>
    </row>
    <row r="463" spans="254:254">
      <c r="IT463" s="58" t="s">
        <v>29</v>
      </c>
    </row>
    <row r="464" spans="254:254">
      <c r="IT464" s="58" t="s">
        <v>29</v>
      </c>
    </row>
    <row r="465" spans="254:254">
      <c r="IT465" s="58" t="s">
        <v>29</v>
      </c>
    </row>
    <row r="466" spans="254:254">
      <c r="IT466" s="58" t="s">
        <v>29</v>
      </c>
    </row>
    <row r="467" spans="254:254">
      <c r="IT467" s="58" t="s">
        <v>29</v>
      </c>
    </row>
    <row r="468" spans="254:254">
      <c r="IT468" s="58" t="s">
        <v>29</v>
      </c>
    </row>
    <row r="469" spans="254:254">
      <c r="IT469" s="58" t="s">
        <v>29</v>
      </c>
    </row>
    <row r="470" spans="254:254">
      <c r="IT470" s="58" t="s">
        <v>29</v>
      </c>
    </row>
    <row r="471" spans="254:254">
      <c r="IT471" s="58" t="s">
        <v>29</v>
      </c>
    </row>
    <row r="472" spans="254:254">
      <c r="IT472" s="58" t="s">
        <v>29</v>
      </c>
    </row>
    <row r="473" spans="254:254">
      <c r="IT473" s="58" t="s">
        <v>29</v>
      </c>
    </row>
    <row r="474" spans="254:254">
      <c r="IT474" s="58" t="s">
        <v>29</v>
      </c>
    </row>
    <row r="475" spans="254:254">
      <c r="IT475" s="58" t="s">
        <v>29</v>
      </c>
    </row>
    <row r="476" spans="254:254">
      <c r="IT476" s="58" t="s">
        <v>29</v>
      </c>
    </row>
    <row r="477" spans="254:254">
      <c r="IT477" s="58" t="s">
        <v>29</v>
      </c>
    </row>
    <row r="478" spans="254:254">
      <c r="IT478" s="58" t="s">
        <v>29</v>
      </c>
    </row>
    <row r="479" spans="254:254">
      <c r="IT479" s="58" t="s">
        <v>29</v>
      </c>
    </row>
    <row r="480" spans="254:254">
      <c r="IT480" s="58" t="s">
        <v>29</v>
      </c>
    </row>
    <row r="481" spans="254:254">
      <c r="IT481" s="58" t="s">
        <v>29</v>
      </c>
    </row>
    <row r="482" spans="254:254">
      <c r="IT482" s="58" t="s">
        <v>29</v>
      </c>
    </row>
    <row r="483" spans="254:254">
      <c r="IT483" s="58" t="s">
        <v>29</v>
      </c>
    </row>
    <row r="484" spans="254:254">
      <c r="IT484" s="58" t="s">
        <v>29</v>
      </c>
    </row>
    <row r="485" spans="254:254">
      <c r="IT485" s="58" t="s">
        <v>29</v>
      </c>
    </row>
    <row r="486" spans="254:254">
      <c r="IT486" s="58" t="s">
        <v>29</v>
      </c>
    </row>
    <row r="487" spans="254:254">
      <c r="IT487" s="58" t="s">
        <v>29</v>
      </c>
    </row>
    <row r="488" spans="254:254">
      <c r="IT488" s="58" t="s">
        <v>29</v>
      </c>
    </row>
    <row r="489" spans="254:254">
      <c r="IT489" s="58" t="s">
        <v>29</v>
      </c>
    </row>
    <row r="490" spans="254:254">
      <c r="IT490" s="58" t="s">
        <v>29</v>
      </c>
    </row>
    <row r="491" spans="254:254">
      <c r="IT491" s="58" t="s">
        <v>29</v>
      </c>
    </row>
    <row r="492" spans="254:254">
      <c r="IT492" s="58" t="s">
        <v>29</v>
      </c>
    </row>
    <row r="493" spans="254:254">
      <c r="IT493" s="58" t="s">
        <v>29</v>
      </c>
    </row>
    <row r="494" spans="254:254">
      <c r="IT494" s="58" t="s">
        <v>29</v>
      </c>
    </row>
    <row r="495" spans="254:254">
      <c r="IT495" s="58" t="s">
        <v>29</v>
      </c>
    </row>
    <row r="496" spans="254:254">
      <c r="IT496" s="58" t="s">
        <v>29</v>
      </c>
    </row>
    <row r="497" spans="254:254">
      <c r="IT497" s="58" t="s">
        <v>29</v>
      </c>
    </row>
    <row r="498" spans="254:254">
      <c r="IT498" s="58" t="s">
        <v>29</v>
      </c>
    </row>
    <row r="499" spans="254:254">
      <c r="IT499" s="58" t="s">
        <v>29</v>
      </c>
    </row>
    <row r="500" spans="254:254">
      <c r="IT500" s="58" t="s">
        <v>29</v>
      </c>
    </row>
    <row r="501" spans="254:254">
      <c r="IT501" s="58" t="s">
        <v>29</v>
      </c>
    </row>
    <row r="502" spans="254:254">
      <c r="IT502" s="58" t="s">
        <v>29</v>
      </c>
    </row>
    <row r="503" spans="254:254">
      <c r="IT503" s="58" t="s">
        <v>29</v>
      </c>
    </row>
    <row r="504" spans="254:254">
      <c r="IT504" s="58" t="s">
        <v>29</v>
      </c>
    </row>
    <row r="505" spans="254:254">
      <c r="IT505" s="58" t="s">
        <v>29</v>
      </c>
    </row>
    <row r="506" spans="254:254">
      <c r="IT506" s="58" t="s">
        <v>29</v>
      </c>
    </row>
    <row r="507" spans="254:254">
      <c r="IT507" s="58" t="s">
        <v>29</v>
      </c>
    </row>
    <row r="508" spans="254:254">
      <c r="IT508" s="58" t="s">
        <v>29</v>
      </c>
    </row>
    <row r="509" spans="254:254">
      <c r="IT509" s="58" t="s">
        <v>29</v>
      </c>
    </row>
    <row r="510" spans="254:254">
      <c r="IT510" s="58" t="s">
        <v>29</v>
      </c>
    </row>
    <row r="511" spans="254:254">
      <c r="IT511" s="58" t="s">
        <v>29</v>
      </c>
    </row>
    <row r="512" spans="254:254">
      <c r="IT512" s="58" t="s">
        <v>29</v>
      </c>
    </row>
    <row r="513" spans="254:254">
      <c r="IT513" s="58" t="s">
        <v>29</v>
      </c>
    </row>
    <row r="514" spans="254:254">
      <c r="IT514" s="58" t="s">
        <v>29</v>
      </c>
    </row>
    <row r="515" spans="254:254">
      <c r="IT515" s="58" t="s">
        <v>29</v>
      </c>
    </row>
    <row r="516" spans="254:254">
      <c r="IT516" s="58" t="s">
        <v>29</v>
      </c>
    </row>
    <row r="517" spans="254:254">
      <c r="IT517" s="58" t="s">
        <v>29</v>
      </c>
    </row>
    <row r="518" spans="254:254">
      <c r="IT518" s="58" t="s">
        <v>29</v>
      </c>
    </row>
    <row r="519" spans="254:254">
      <c r="IT519" s="58" t="s">
        <v>29</v>
      </c>
    </row>
    <row r="520" spans="254:254">
      <c r="IT520" s="58" t="s">
        <v>29</v>
      </c>
    </row>
    <row r="521" spans="254:254">
      <c r="IT521" s="58" t="s">
        <v>29</v>
      </c>
    </row>
    <row r="522" spans="254:254">
      <c r="IT522" s="58" t="s">
        <v>29</v>
      </c>
    </row>
    <row r="523" spans="254:254">
      <c r="IT523" s="58" t="s">
        <v>29</v>
      </c>
    </row>
    <row r="524" spans="254:254">
      <c r="IT524" s="58" t="s">
        <v>29</v>
      </c>
    </row>
    <row r="525" spans="254:254">
      <c r="IT525" s="58" t="s">
        <v>29</v>
      </c>
    </row>
    <row r="526" spans="254:254">
      <c r="IT526" s="58" t="s">
        <v>29</v>
      </c>
    </row>
    <row r="527" spans="254:254">
      <c r="IT527" s="58" t="s">
        <v>29</v>
      </c>
    </row>
    <row r="528" spans="254:254">
      <c r="IT528" s="58" t="s">
        <v>29</v>
      </c>
    </row>
    <row r="529" spans="254:254">
      <c r="IT529" s="58" t="s">
        <v>29</v>
      </c>
    </row>
    <row r="530" spans="254:254">
      <c r="IT530" s="58" t="s">
        <v>29</v>
      </c>
    </row>
    <row r="531" spans="254:254">
      <c r="IT531" s="58" t="s">
        <v>29</v>
      </c>
    </row>
    <row r="532" spans="254:254">
      <c r="IT532" s="58" t="s">
        <v>29</v>
      </c>
    </row>
    <row r="533" spans="254:254">
      <c r="IT533" s="58" t="s">
        <v>29</v>
      </c>
    </row>
    <row r="534" spans="254:254">
      <c r="IT534" s="58" t="s">
        <v>29</v>
      </c>
    </row>
    <row r="535" spans="254:254">
      <c r="IT535" s="58" t="s">
        <v>29</v>
      </c>
    </row>
    <row r="536" spans="254:254">
      <c r="IT536" s="58" t="s">
        <v>29</v>
      </c>
    </row>
    <row r="537" spans="254:254">
      <c r="IT537" s="58" t="s">
        <v>29</v>
      </c>
    </row>
    <row r="538" spans="254:254">
      <c r="IT538" s="58" t="s">
        <v>29</v>
      </c>
    </row>
    <row r="539" spans="254:254">
      <c r="IT539" s="58" t="s">
        <v>29</v>
      </c>
    </row>
    <row r="540" spans="254:254">
      <c r="IT540" s="58" t="s">
        <v>29</v>
      </c>
    </row>
    <row r="541" spans="254:254">
      <c r="IT541" s="58" t="s">
        <v>29</v>
      </c>
    </row>
    <row r="542" spans="254:254">
      <c r="IT542" s="58" t="s">
        <v>29</v>
      </c>
    </row>
    <row r="543" spans="254:254">
      <c r="IT543" s="58" t="s">
        <v>29</v>
      </c>
    </row>
    <row r="544" spans="254:254">
      <c r="IT544" s="58" t="s">
        <v>29</v>
      </c>
    </row>
    <row r="545" spans="254:254">
      <c r="IT545" s="58" t="s">
        <v>29</v>
      </c>
    </row>
    <row r="546" spans="254:254">
      <c r="IT546" s="58" t="s">
        <v>29</v>
      </c>
    </row>
    <row r="547" spans="254:254">
      <c r="IT547" s="58" t="s">
        <v>29</v>
      </c>
    </row>
    <row r="548" spans="254:254">
      <c r="IT548" s="58" t="s">
        <v>29</v>
      </c>
    </row>
    <row r="549" spans="254:254">
      <c r="IT549" s="58" t="s">
        <v>29</v>
      </c>
    </row>
    <row r="550" spans="254:254">
      <c r="IT550" s="58" t="s">
        <v>29</v>
      </c>
    </row>
    <row r="551" spans="254:254">
      <c r="IT551" s="58" t="s">
        <v>29</v>
      </c>
    </row>
    <row r="552" spans="254:254">
      <c r="IT552" s="58" t="s">
        <v>29</v>
      </c>
    </row>
    <row r="553" spans="254:254">
      <c r="IT553" s="58" t="s">
        <v>29</v>
      </c>
    </row>
    <row r="554" spans="254:254">
      <c r="IT554" s="58" t="s">
        <v>29</v>
      </c>
    </row>
    <row r="555" spans="254:254">
      <c r="IT555" s="58" t="s">
        <v>29</v>
      </c>
    </row>
    <row r="556" spans="254:254">
      <c r="IT556" s="58" t="s">
        <v>29</v>
      </c>
    </row>
    <row r="557" spans="254:254">
      <c r="IT557" s="58" t="s">
        <v>29</v>
      </c>
    </row>
    <row r="558" spans="254:254">
      <c r="IT558" s="58" t="s">
        <v>29</v>
      </c>
    </row>
    <row r="559" spans="254:254">
      <c r="IT559" s="58" t="s">
        <v>29</v>
      </c>
    </row>
    <row r="560" spans="254:254">
      <c r="IT560" s="58" t="s">
        <v>29</v>
      </c>
    </row>
    <row r="561" spans="254:254">
      <c r="IT561" s="58" t="s">
        <v>29</v>
      </c>
    </row>
    <row r="562" spans="254:254">
      <c r="IT562" s="58" t="s">
        <v>29</v>
      </c>
    </row>
    <row r="563" spans="254:254">
      <c r="IT563" s="58" t="s">
        <v>29</v>
      </c>
    </row>
    <row r="564" spans="254:254">
      <c r="IT564" s="58" t="s">
        <v>29</v>
      </c>
    </row>
    <row r="565" spans="254:254">
      <c r="IT565" s="58" t="s">
        <v>29</v>
      </c>
    </row>
    <row r="566" spans="254:254">
      <c r="IT566" s="58" t="s">
        <v>29</v>
      </c>
    </row>
    <row r="567" spans="254:254">
      <c r="IT567" s="58" t="s">
        <v>29</v>
      </c>
    </row>
    <row r="568" spans="254:254">
      <c r="IT568" s="58" t="s">
        <v>29</v>
      </c>
    </row>
    <row r="569" spans="254:254">
      <c r="IT569" s="58" t="s">
        <v>29</v>
      </c>
    </row>
    <row r="570" spans="254:254">
      <c r="IT570" s="58" t="s">
        <v>29</v>
      </c>
    </row>
    <row r="571" spans="254:254">
      <c r="IT571" s="58" t="s">
        <v>29</v>
      </c>
    </row>
    <row r="572" spans="254:254">
      <c r="IT572" s="58" t="s">
        <v>29</v>
      </c>
    </row>
    <row r="573" spans="254:254">
      <c r="IT573" s="58" t="s">
        <v>29</v>
      </c>
    </row>
    <row r="574" spans="254:254">
      <c r="IT574" s="58" t="s">
        <v>29</v>
      </c>
    </row>
    <row r="575" spans="254:254">
      <c r="IT575" s="58" t="s">
        <v>29</v>
      </c>
    </row>
    <row r="576" spans="254:254">
      <c r="IT576" s="58" t="s">
        <v>29</v>
      </c>
    </row>
    <row r="577" spans="254:254">
      <c r="IT577" s="58" t="s">
        <v>29</v>
      </c>
    </row>
    <row r="578" spans="254:254">
      <c r="IT578" s="58" t="s">
        <v>29</v>
      </c>
    </row>
    <row r="579" spans="254:254">
      <c r="IT579" s="58" t="s">
        <v>29</v>
      </c>
    </row>
    <row r="580" spans="254:254">
      <c r="IT580" s="58" t="s">
        <v>29</v>
      </c>
    </row>
    <row r="581" spans="254:254">
      <c r="IT581" s="58" t="s">
        <v>29</v>
      </c>
    </row>
    <row r="582" spans="254:254">
      <c r="IT582" s="58" t="s">
        <v>29</v>
      </c>
    </row>
    <row r="583" spans="254:254">
      <c r="IT583" s="58" t="s">
        <v>29</v>
      </c>
    </row>
    <row r="584" spans="254:254">
      <c r="IT584" s="58" t="s">
        <v>29</v>
      </c>
    </row>
    <row r="585" spans="254:254">
      <c r="IT585" s="58" t="s">
        <v>29</v>
      </c>
    </row>
    <row r="586" spans="254:254">
      <c r="IT586" s="58" t="s">
        <v>29</v>
      </c>
    </row>
    <row r="587" spans="254:254">
      <c r="IT587" s="58" t="s">
        <v>29</v>
      </c>
    </row>
    <row r="588" spans="254:254">
      <c r="IT588" s="58" t="s">
        <v>29</v>
      </c>
    </row>
    <row r="589" spans="254:254">
      <c r="IT589" s="58" t="s">
        <v>29</v>
      </c>
    </row>
    <row r="590" spans="254:254">
      <c r="IT590" s="58" t="s">
        <v>29</v>
      </c>
    </row>
    <row r="591" spans="254:254">
      <c r="IT591" s="58" t="s">
        <v>29</v>
      </c>
    </row>
    <row r="592" spans="254:254">
      <c r="IT592" s="58" t="s">
        <v>29</v>
      </c>
    </row>
    <row r="593" spans="254:254">
      <c r="IT593" s="58" t="s">
        <v>29</v>
      </c>
    </row>
    <row r="594" spans="254:254">
      <c r="IT594" s="58" t="s">
        <v>29</v>
      </c>
    </row>
    <row r="595" spans="254:254">
      <c r="IT595" s="58" t="s">
        <v>29</v>
      </c>
    </row>
    <row r="596" spans="254:254">
      <c r="IT596" s="58" t="s">
        <v>29</v>
      </c>
    </row>
    <row r="597" spans="254:254">
      <c r="IT597" s="58" t="s">
        <v>29</v>
      </c>
    </row>
    <row r="598" spans="254:254">
      <c r="IT598" s="58" t="s">
        <v>29</v>
      </c>
    </row>
    <row r="599" spans="254:254">
      <c r="IT599" s="58" t="s">
        <v>29</v>
      </c>
    </row>
    <row r="600" spans="254:254">
      <c r="IT600" s="58" t="s">
        <v>29</v>
      </c>
    </row>
    <row r="601" spans="254:254">
      <c r="IT601" s="58" t="s">
        <v>29</v>
      </c>
    </row>
    <row r="602" spans="254:254">
      <c r="IT602" s="58" t="s">
        <v>29</v>
      </c>
    </row>
    <row r="603" spans="254:254">
      <c r="IT603" s="58" t="s">
        <v>29</v>
      </c>
    </row>
    <row r="604" spans="254:254">
      <c r="IT604" s="58" t="s">
        <v>29</v>
      </c>
    </row>
    <row r="605" spans="254:254">
      <c r="IT605" s="58" t="s">
        <v>29</v>
      </c>
    </row>
    <row r="606" spans="254:254">
      <c r="IT606" s="58" t="s">
        <v>29</v>
      </c>
    </row>
    <row r="607" spans="254:254">
      <c r="IT607" s="58" t="s">
        <v>29</v>
      </c>
    </row>
    <row r="608" spans="254:254">
      <c r="IT608" s="58" t="s">
        <v>29</v>
      </c>
    </row>
    <row r="609" spans="254:254">
      <c r="IT609" s="58" t="s">
        <v>29</v>
      </c>
    </row>
    <row r="610" spans="254:254">
      <c r="IT610" s="58" t="s">
        <v>29</v>
      </c>
    </row>
    <row r="611" spans="254:254">
      <c r="IT611" s="58" t="s">
        <v>29</v>
      </c>
    </row>
    <row r="612" spans="254:254">
      <c r="IT612" s="58" t="s">
        <v>29</v>
      </c>
    </row>
    <row r="613" spans="254:254">
      <c r="IT613" s="58" t="s">
        <v>29</v>
      </c>
    </row>
    <row r="614" spans="254:254">
      <c r="IT614" s="58" t="s">
        <v>29</v>
      </c>
    </row>
    <row r="615" spans="254:254">
      <c r="IT615" s="58" t="s">
        <v>29</v>
      </c>
    </row>
    <row r="616" spans="254:254">
      <c r="IT616" s="58" t="s">
        <v>29</v>
      </c>
    </row>
    <row r="617" spans="254:254">
      <c r="IT617" s="58" t="s">
        <v>29</v>
      </c>
    </row>
    <row r="618" spans="254:254">
      <c r="IT618" s="58" t="s">
        <v>29</v>
      </c>
    </row>
    <row r="619" spans="254:254">
      <c r="IT619" s="58" t="s">
        <v>29</v>
      </c>
    </row>
    <row r="620" spans="254:254">
      <c r="IT620" s="58" t="s">
        <v>29</v>
      </c>
    </row>
    <row r="621" spans="254:254">
      <c r="IT621" s="58" t="s">
        <v>29</v>
      </c>
    </row>
    <row r="622" spans="254:254">
      <c r="IT622" s="58" t="s">
        <v>29</v>
      </c>
    </row>
    <row r="623" spans="254:254">
      <c r="IT623" s="58" t="s">
        <v>29</v>
      </c>
    </row>
    <row r="624" spans="254:254">
      <c r="IT624" s="58" t="s">
        <v>29</v>
      </c>
    </row>
    <row r="625" spans="254:254">
      <c r="IT625" s="58" t="s">
        <v>29</v>
      </c>
    </row>
    <row r="626" spans="254:254">
      <c r="IT626" s="58" t="s">
        <v>29</v>
      </c>
    </row>
    <row r="627" spans="254:254">
      <c r="IT627" s="58" t="s">
        <v>29</v>
      </c>
    </row>
    <row r="628" spans="254:254">
      <c r="IT628" s="58" t="s">
        <v>29</v>
      </c>
    </row>
    <row r="629" spans="254:254">
      <c r="IT629" s="58" t="s">
        <v>29</v>
      </c>
    </row>
    <row r="630" spans="254:254">
      <c r="IT630" s="58" t="s">
        <v>29</v>
      </c>
    </row>
    <row r="631" spans="254:254">
      <c r="IT631" s="58" t="s">
        <v>29</v>
      </c>
    </row>
    <row r="632" spans="254:254">
      <c r="IT632" s="58" t="s">
        <v>29</v>
      </c>
    </row>
    <row r="633" spans="254:254">
      <c r="IT633" s="58" t="s">
        <v>29</v>
      </c>
    </row>
    <row r="634" spans="254:254">
      <c r="IT634" s="58" t="s">
        <v>29</v>
      </c>
    </row>
    <row r="635" spans="254:254">
      <c r="IT635" s="58" t="s">
        <v>29</v>
      </c>
    </row>
    <row r="636" spans="254:254">
      <c r="IT636" s="58" t="s">
        <v>29</v>
      </c>
    </row>
    <row r="637" spans="254:254">
      <c r="IT637" s="58" t="s">
        <v>29</v>
      </c>
    </row>
    <row r="638" spans="254:254">
      <c r="IT638" s="58" t="s">
        <v>29</v>
      </c>
    </row>
    <row r="639" spans="254:254">
      <c r="IT639" s="58" t="s">
        <v>29</v>
      </c>
    </row>
    <row r="640" spans="254:254">
      <c r="IT640" s="58" t="s">
        <v>29</v>
      </c>
    </row>
    <row r="641" spans="254:254">
      <c r="IT641" s="58" t="s">
        <v>29</v>
      </c>
    </row>
    <row r="642" spans="254:254">
      <c r="IT642" s="58" t="s">
        <v>29</v>
      </c>
    </row>
    <row r="643" spans="254:254">
      <c r="IT643" s="58" t="s">
        <v>29</v>
      </c>
    </row>
    <row r="644" spans="254:254">
      <c r="IT644" s="58" t="s">
        <v>29</v>
      </c>
    </row>
    <row r="645" spans="254:254">
      <c r="IT645" s="58" t="s">
        <v>29</v>
      </c>
    </row>
    <row r="646" spans="254:254">
      <c r="IT646" s="58" t="s">
        <v>29</v>
      </c>
    </row>
    <row r="647" spans="254:254">
      <c r="IT647" s="58" t="s">
        <v>29</v>
      </c>
    </row>
    <row r="648" spans="254:254">
      <c r="IT648" s="58" t="s">
        <v>29</v>
      </c>
    </row>
    <row r="649" spans="254:254">
      <c r="IT649" s="58" t="s">
        <v>29</v>
      </c>
    </row>
    <row r="650" spans="254:254">
      <c r="IT650" s="58" t="s">
        <v>29</v>
      </c>
    </row>
    <row r="651" spans="254:254">
      <c r="IT651" s="58" t="s">
        <v>29</v>
      </c>
    </row>
    <row r="652" spans="254:254">
      <c r="IT652" s="58" t="s">
        <v>29</v>
      </c>
    </row>
    <row r="653" spans="254:254">
      <c r="IT653" s="58" t="s">
        <v>29</v>
      </c>
    </row>
    <row r="654" spans="254:254">
      <c r="IT654" s="58" t="s">
        <v>29</v>
      </c>
    </row>
    <row r="655" spans="254:254">
      <c r="IT655" s="58" t="s">
        <v>29</v>
      </c>
    </row>
    <row r="656" spans="254:254">
      <c r="IT656" s="58" t="s">
        <v>29</v>
      </c>
    </row>
    <row r="657" spans="254:254">
      <c r="IT657" s="58" t="s">
        <v>29</v>
      </c>
    </row>
    <row r="658" spans="254:254">
      <c r="IT658" s="58" t="s">
        <v>29</v>
      </c>
    </row>
    <row r="659" spans="254:254">
      <c r="IT659" s="58" t="s">
        <v>29</v>
      </c>
    </row>
    <row r="660" spans="254:254">
      <c r="IT660" s="58" t="s">
        <v>29</v>
      </c>
    </row>
    <row r="661" spans="254:254">
      <c r="IT661" s="58" t="s">
        <v>29</v>
      </c>
    </row>
    <row r="662" spans="254:254">
      <c r="IT662" s="58" t="s">
        <v>29</v>
      </c>
    </row>
    <row r="663" spans="254:254">
      <c r="IT663" s="58" t="s">
        <v>29</v>
      </c>
    </row>
    <row r="664" spans="254:254">
      <c r="IT664" s="58" t="s">
        <v>29</v>
      </c>
    </row>
    <row r="665" spans="254:254">
      <c r="IT665" s="58" t="s">
        <v>29</v>
      </c>
    </row>
    <row r="666" spans="254:254">
      <c r="IT666" s="58" t="s">
        <v>29</v>
      </c>
    </row>
    <row r="667" spans="254:254">
      <c r="IT667" s="58" t="s">
        <v>29</v>
      </c>
    </row>
    <row r="668" spans="254:254">
      <c r="IT668" s="58" t="s">
        <v>29</v>
      </c>
    </row>
    <row r="669" spans="254:254">
      <c r="IT669" s="58" t="s">
        <v>29</v>
      </c>
    </row>
    <row r="670" spans="254:254">
      <c r="IT670" s="58" t="s">
        <v>29</v>
      </c>
    </row>
    <row r="671" spans="254:254">
      <c r="IT671" s="58" t="s">
        <v>29</v>
      </c>
    </row>
    <row r="672" spans="254:254">
      <c r="IT672" s="58" t="s">
        <v>29</v>
      </c>
    </row>
    <row r="673" spans="254:254">
      <c r="IT673" s="58" t="s">
        <v>29</v>
      </c>
    </row>
    <row r="674" spans="254:254">
      <c r="IT674" s="58" t="s">
        <v>29</v>
      </c>
    </row>
    <row r="675" spans="254:254">
      <c r="IT675" s="58" t="s">
        <v>29</v>
      </c>
    </row>
    <row r="676" spans="254:254">
      <c r="IT676" s="58" t="s">
        <v>29</v>
      </c>
    </row>
    <row r="677" spans="254:254">
      <c r="IT677" s="58" t="s">
        <v>29</v>
      </c>
    </row>
    <row r="678" spans="254:254">
      <c r="IT678" s="58" t="s">
        <v>29</v>
      </c>
    </row>
    <row r="679" spans="254:254">
      <c r="IT679" s="58" t="s">
        <v>29</v>
      </c>
    </row>
    <row r="680" spans="254:254">
      <c r="IT680" s="58" t="s">
        <v>29</v>
      </c>
    </row>
    <row r="681" spans="254:254">
      <c r="IT681" s="58" t="s">
        <v>29</v>
      </c>
    </row>
    <row r="682" spans="254:254">
      <c r="IT682" s="58" t="s">
        <v>29</v>
      </c>
    </row>
    <row r="683" spans="254:254">
      <c r="IT683" s="58" t="s">
        <v>29</v>
      </c>
    </row>
    <row r="684" spans="254:254">
      <c r="IT684" s="58" t="s">
        <v>29</v>
      </c>
    </row>
    <row r="685" spans="254:254">
      <c r="IT685" s="58" t="s">
        <v>29</v>
      </c>
    </row>
    <row r="686" spans="254:254">
      <c r="IT686" s="58" t="s">
        <v>29</v>
      </c>
    </row>
    <row r="687" spans="254:254">
      <c r="IT687" s="58" t="s">
        <v>29</v>
      </c>
    </row>
    <row r="688" spans="254:254">
      <c r="IT688" s="58" t="s">
        <v>29</v>
      </c>
    </row>
    <row r="689" spans="254:254">
      <c r="IT689" s="58" t="s">
        <v>29</v>
      </c>
    </row>
    <row r="690" spans="254:254">
      <c r="IT690" s="58" t="s">
        <v>29</v>
      </c>
    </row>
    <row r="691" spans="254:254">
      <c r="IT691" s="58" t="s">
        <v>29</v>
      </c>
    </row>
    <row r="692" spans="254:254">
      <c r="IT692" s="58" t="s">
        <v>29</v>
      </c>
    </row>
    <row r="693" spans="254:254">
      <c r="IT693" s="58" t="s">
        <v>29</v>
      </c>
    </row>
    <row r="694" spans="254:254">
      <c r="IT694" s="58" t="s">
        <v>29</v>
      </c>
    </row>
    <row r="695" spans="254:254">
      <c r="IT695" s="58" t="s">
        <v>29</v>
      </c>
    </row>
    <row r="696" spans="254:254">
      <c r="IT696" s="58" t="s">
        <v>29</v>
      </c>
    </row>
    <row r="697" spans="254:254">
      <c r="IT697" s="58" t="s">
        <v>29</v>
      </c>
    </row>
    <row r="698" spans="254:254">
      <c r="IT698" s="58" t="s">
        <v>29</v>
      </c>
    </row>
    <row r="699" spans="254:254">
      <c r="IT699" s="58" t="s">
        <v>29</v>
      </c>
    </row>
    <row r="700" spans="254:254">
      <c r="IT700" s="58" t="s">
        <v>29</v>
      </c>
    </row>
    <row r="701" spans="254:254">
      <c r="IT701" s="58" t="s">
        <v>29</v>
      </c>
    </row>
    <row r="702" spans="254:254">
      <c r="IT702" s="58" t="s">
        <v>29</v>
      </c>
    </row>
    <row r="703" spans="254:254">
      <c r="IT703" s="58" t="s">
        <v>29</v>
      </c>
    </row>
    <row r="704" spans="254:254">
      <c r="IT704" s="58" t="s">
        <v>29</v>
      </c>
    </row>
    <row r="705" spans="254:254">
      <c r="IT705" s="58" t="s">
        <v>29</v>
      </c>
    </row>
    <row r="706" spans="254:254">
      <c r="IT706" s="58" t="s">
        <v>29</v>
      </c>
    </row>
    <row r="707" spans="254:254">
      <c r="IT707" s="58" t="s">
        <v>29</v>
      </c>
    </row>
    <row r="708" spans="254:254">
      <c r="IT708" s="58" t="s">
        <v>29</v>
      </c>
    </row>
    <row r="709" spans="254:254">
      <c r="IT709" s="58" t="s">
        <v>29</v>
      </c>
    </row>
    <row r="710" spans="254:254">
      <c r="IT710" s="58" t="s">
        <v>29</v>
      </c>
    </row>
    <row r="711" spans="254:254">
      <c r="IT711" s="58" t="s">
        <v>29</v>
      </c>
    </row>
    <row r="712" spans="254:254">
      <c r="IT712" s="58" t="s">
        <v>29</v>
      </c>
    </row>
    <row r="713" spans="254:254">
      <c r="IT713" s="58" t="s">
        <v>29</v>
      </c>
    </row>
    <row r="714" spans="254:254">
      <c r="IT714" s="58" t="s">
        <v>29</v>
      </c>
    </row>
    <row r="715" spans="254:254">
      <c r="IT715" s="58" t="s">
        <v>29</v>
      </c>
    </row>
    <row r="716" spans="254:254">
      <c r="IT716" s="58" t="s">
        <v>29</v>
      </c>
    </row>
    <row r="717" spans="254:254">
      <c r="IT717" s="58" t="s">
        <v>29</v>
      </c>
    </row>
    <row r="718" spans="254:254">
      <c r="IT718" s="58" t="s">
        <v>29</v>
      </c>
    </row>
    <row r="719" spans="254:254">
      <c r="IT719" s="58" t="s">
        <v>29</v>
      </c>
    </row>
    <row r="720" spans="254:254">
      <c r="IT720" s="58" t="s">
        <v>29</v>
      </c>
    </row>
    <row r="721" spans="254:254">
      <c r="IT721" s="58" t="s">
        <v>29</v>
      </c>
    </row>
    <row r="722" spans="254:254">
      <c r="IT722" s="58" t="s">
        <v>29</v>
      </c>
    </row>
    <row r="723" spans="254:254">
      <c r="IT723" s="58" t="s">
        <v>29</v>
      </c>
    </row>
  </sheetData>
  <mergeCells count="37">
    <mergeCell ref="AS1:AY1"/>
    <mergeCell ref="AQ3:AR3"/>
    <mergeCell ref="Q3:R3"/>
    <mergeCell ref="AL1:AR1"/>
    <mergeCell ref="S3:U3"/>
    <mergeCell ref="AU3:AW3"/>
    <mergeCell ref="V3:W3"/>
    <mergeCell ref="AN3:AP3"/>
    <mergeCell ref="AL2:AR2"/>
    <mergeCell ref="A1:B1"/>
    <mergeCell ref="A3:B4"/>
    <mergeCell ref="AX3:AY3"/>
    <mergeCell ref="AE1:AK1"/>
    <mergeCell ref="AS3:AT3"/>
    <mergeCell ref="AS2:AY2"/>
    <mergeCell ref="AE2:AK2"/>
    <mergeCell ref="AG3:AI3"/>
    <mergeCell ref="AJ3:AK3"/>
    <mergeCell ref="C2:I2"/>
    <mergeCell ref="L3:N3"/>
    <mergeCell ref="J3:K3"/>
    <mergeCell ref="AL3:AM3"/>
    <mergeCell ref="AE3:AF3"/>
    <mergeCell ref="X3:Y3"/>
    <mergeCell ref="Z3:AB3"/>
    <mergeCell ref="C3:D3"/>
    <mergeCell ref="C1:I1"/>
    <mergeCell ref="J1:P1"/>
    <mergeCell ref="Q1:W1"/>
    <mergeCell ref="X1:AD1"/>
    <mergeCell ref="J2:P2"/>
    <mergeCell ref="H3:I3"/>
    <mergeCell ref="E3:G3"/>
    <mergeCell ref="O3:P3"/>
    <mergeCell ref="AC3:AD3"/>
    <mergeCell ref="Q2:W2"/>
    <mergeCell ref="X2:AD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Button 97">
              <controlPr defaultSize="0" print="0" autoFill="0" autoPict="0" macro="[0]!Eliminar_fila">
                <anchor moveWithCells="1" sizeWithCells="1">
                  <from>
                    <xdr:col>51</xdr:col>
                    <xdr:colOff>523875</xdr:colOff>
                    <xdr:row>16</xdr:row>
                    <xdr:rowOff>152400</xdr:rowOff>
                  </from>
                  <to>
                    <xdr:col>56</xdr:col>
                    <xdr:colOff>152400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" name="Button 101">
              <controlPr defaultSize="0" print="0" autoFill="0" autoPict="0" macro="[0]!Crear_fila">
                <anchor moveWithCells="1" sizeWithCells="1">
                  <from>
                    <xdr:col>51</xdr:col>
                    <xdr:colOff>542925</xdr:colOff>
                    <xdr:row>7</xdr:row>
                    <xdr:rowOff>0</xdr:rowOff>
                  </from>
                  <to>
                    <xdr:col>56</xdr:col>
                    <xdr:colOff>85725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8" tint="-0.499984740745262"/>
  </sheetPr>
  <dimension ref="A1:BA247"/>
  <sheetViews>
    <sheetView showGridLines="0" showRuler="0" zoomScale="120" zoomScaleNormal="120" zoomScalePageLayoutView="110" workbookViewId="0">
      <pane xSplit="2" ySplit="4" topLeftCell="AJ235" activePane="bottomRight" state="frozenSplit"/>
      <selection pane="topRight" activeCell="I1" sqref="I1"/>
      <selection pane="bottomLeft" activeCell="A15" sqref="A15"/>
      <selection pane="bottomRight" activeCell="AR247" sqref="AR247"/>
    </sheetView>
  </sheetViews>
  <sheetFormatPr baseColWidth="10" defaultColWidth="7.140625" defaultRowHeight="12"/>
  <cols>
    <col min="1" max="1" width="6" style="5" customWidth="1"/>
    <col min="2" max="2" width="5.7109375" style="11" customWidth="1"/>
    <col min="3" max="3" width="11.7109375" style="22" bestFit="1" customWidth="1"/>
    <col min="4" max="4" width="12" style="22" bestFit="1" customWidth="1"/>
    <col min="5" max="5" width="11.7109375" style="22" bestFit="1" customWidth="1"/>
    <col min="6" max="6" width="14.42578125" style="22" bestFit="1" customWidth="1"/>
    <col min="7" max="7" width="12" style="22" bestFit="1" customWidth="1"/>
    <col min="8" max="8" width="11.7109375" style="22" bestFit="1" customWidth="1"/>
    <col min="9" max="9" width="14.42578125" style="22" bestFit="1" customWidth="1"/>
    <col min="10" max="10" width="11.7109375" style="22" bestFit="1" customWidth="1"/>
    <col min="11" max="11" width="12" style="22" bestFit="1" customWidth="1"/>
    <col min="12" max="12" width="11.7109375" style="22" bestFit="1" customWidth="1"/>
    <col min="13" max="13" width="14.42578125" style="22" bestFit="1" customWidth="1"/>
    <col min="14" max="14" width="12" style="22" bestFit="1" customWidth="1"/>
    <col min="15" max="15" width="11.7109375" style="23" bestFit="1" customWidth="1"/>
    <col min="16" max="16" width="14.42578125" style="22" bestFit="1" customWidth="1"/>
    <col min="17" max="17" width="11.7109375" style="22" bestFit="1" customWidth="1"/>
    <col min="18" max="18" width="12" style="22" bestFit="1" customWidth="1"/>
    <col min="19" max="19" width="11.7109375" style="5" bestFit="1" customWidth="1"/>
    <col min="20" max="20" width="14.42578125" style="22" bestFit="1" customWidth="1"/>
    <col min="21" max="21" width="12" style="22" bestFit="1" customWidth="1"/>
    <col min="22" max="22" width="11.7109375" style="22" bestFit="1" customWidth="1"/>
    <col min="23" max="23" width="14.42578125" style="22" bestFit="1" customWidth="1"/>
    <col min="24" max="24" width="11.7109375" style="22" bestFit="1" customWidth="1"/>
    <col min="25" max="25" width="12" style="22" bestFit="1" customWidth="1"/>
    <col min="26" max="26" width="11.7109375" style="2" bestFit="1" customWidth="1"/>
    <col min="27" max="27" width="14.42578125" style="22" bestFit="1" customWidth="1"/>
    <col min="28" max="28" width="12" style="22" bestFit="1" customWidth="1"/>
    <col min="29" max="29" width="11.7109375" style="5" bestFit="1" customWidth="1"/>
    <col min="30" max="30" width="14.42578125" style="22" bestFit="1" customWidth="1"/>
    <col min="31" max="31" width="9.42578125" style="22" customWidth="1"/>
    <col min="32" max="32" width="12" style="22" bestFit="1" customWidth="1"/>
    <col min="33" max="33" width="11.7109375" style="2" bestFit="1" customWidth="1"/>
    <col min="34" max="34" width="14.42578125" style="22" bestFit="1" customWidth="1"/>
    <col min="35" max="35" width="12" style="22" bestFit="1" customWidth="1"/>
    <col min="36" max="36" width="11.7109375" style="5" bestFit="1" customWidth="1"/>
    <col min="37" max="37" width="14.42578125" style="22" bestFit="1" customWidth="1"/>
    <col min="38" max="38" width="11.7109375" style="22" bestFit="1" customWidth="1"/>
    <col min="39" max="39" width="13.42578125" style="22" customWidth="1"/>
    <col min="40" max="40" width="12" style="22" bestFit="1" customWidth="1"/>
    <col min="41" max="41" width="11.7109375" style="5" bestFit="1" customWidth="1"/>
    <col min="42" max="42" width="14.42578125" style="22" bestFit="1" customWidth="1"/>
    <col min="43" max="43" width="12" style="22" bestFit="1" customWidth="1"/>
    <col min="44" max="44" width="11.7109375" style="5" bestFit="1" customWidth="1"/>
    <col min="45" max="45" width="14.42578125" style="22" bestFit="1" customWidth="1"/>
    <col min="46" max="53" width="7.140625" style="2"/>
    <col min="54" max="16384" width="7.140625" style="18"/>
  </cols>
  <sheetData>
    <row r="1" spans="1:45" s="58" customFormat="1" ht="12.75" thickBot="1">
      <c r="A1" s="192"/>
      <c r="B1" s="193"/>
      <c r="C1" s="196" t="s">
        <v>45</v>
      </c>
      <c r="D1" s="197"/>
      <c r="E1" s="197"/>
      <c r="F1" s="197"/>
      <c r="G1" s="197"/>
      <c r="H1" s="197"/>
      <c r="I1" s="198"/>
      <c r="J1" s="183" t="s">
        <v>46</v>
      </c>
      <c r="K1" s="183"/>
      <c r="L1" s="183"/>
      <c r="M1" s="183"/>
      <c r="N1" s="183"/>
      <c r="O1" s="183"/>
      <c r="P1" s="184"/>
      <c r="Q1" s="196" t="s">
        <v>47</v>
      </c>
      <c r="R1" s="197"/>
      <c r="S1" s="197"/>
      <c r="T1" s="197"/>
      <c r="U1" s="197"/>
      <c r="V1" s="197"/>
      <c r="W1" s="198"/>
      <c r="X1" s="196" t="s">
        <v>48</v>
      </c>
      <c r="Y1" s="197"/>
      <c r="Z1" s="197"/>
      <c r="AA1" s="197"/>
      <c r="AB1" s="197"/>
      <c r="AC1" s="197"/>
      <c r="AD1" s="198"/>
      <c r="AE1" s="196" t="s">
        <v>49</v>
      </c>
      <c r="AF1" s="197"/>
      <c r="AG1" s="197"/>
      <c r="AH1" s="197"/>
      <c r="AI1" s="197"/>
      <c r="AJ1" s="197"/>
      <c r="AK1" s="198"/>
      <c r="AL1" s="196" t="s">
        <v>50</v>
      </c>
      <c r="AM1" s="197"/>
      <c r="AN1" s="197"/>
      <c r="AO1" s="197"/>
      <c r="AP1" s="197"/>
      <c r="AQ1" s="197"/>
      <c r="AR1" s="197"/>
      <c r="AS1" s="198"/>
    </row>
    <row r="2" spans="1:45" s="58" customFormat="1">
      <c r="A2" s="57"/>
      <c r="B2" s="57"/>
      <c r="C2" s="187" t="s">
        <v>61</v>
      </c>
      <c r="D2" s="188"/>
      <c r="E2" s="188"/>
      <c r="F2" s="188"/>
      <c r="G2" s="188"/>
      <c r="H2" s="188"/>
      <c r="I2" s="189"/>
      <c r="J2" s="194" t="s">
        <v>51</v>
      </c>
      <c r="K2" s="194"/>
      <c r="L2" s="194"/>
      <c r="M2" s="194"/>
      <c r="N2" s="194"/>
      <c r="O2" s="194"/>
      <c r="P2" s="195"/>
      <c r="Q2" s="199" t="s">
        <v>52</v>
      </c>
      <c r="R2" s="200"/>
      <c r="S2" s="200"/>
      <c r="T2" s="200"/>
      <c r="U2" s="200"/>
      <c r="V2" s="200"/>
      <c r="W2" s="201"/>
      <c r="X2" s="199" t="s">
        <v>53</v>
      </c>
      <c r="Y2" s="200"/>
      <c r="Z2" s="200"/>
      <c r="AA2" s="200"/>
      <c r="AB2" s="200"/>
      <c r="AC2" s="200"/>
      <c r="AD2" s="201"/>
      <c r="AE2" s="199" t="s">
        <v>54</v>
      </c>
      <c r="AF2" s="200"/>
      <c r="AG2" s="200"/>
      <c r="AH2" s="200"/>
      <c r="AI2" s="200"/>
      <c r="AJ2" s="200"/>
      <c r="AK2" s="201"/>
      <c r="AL2" s="199" t="s">
        <v>55</v>
      </c>
      <c r="AM2" s="200"/>
      <c r="AN2" s="200"/>
      <c r="AO2" s="200"/>
      <c r="AP2" s="200"/>
      <c r="AQ2" s="200"/>
      <c r="AR2" s="200"/>
      <c r="AS2" s="201"/>
    </row>
    <row r="3" spans="1:45" s="58" customFormat="1">
      <c r="A3" s="190" t="s">
        <v>0</v>
      </c>
      <c r="B3" s="190"/>
      <c r="C3" s="191" t="s">
        <v>1</v>
      </c>
      <c r="D3" s="185"/>
      <c r="E3" s="185" t="s">
        <v>2</v>
      </c>
      <c r="F3" s="185"/>
      <c r="G3" s="185"/>
      <c r="H3" s="185" t="s">
        <v>13</v>
      </c>
      <c r="I3" s="186"/>
      <c r="J3" s="185" t="s">
        <v>1</v>
      </c>
      <c r="K3" s="185"/>
      <c r="L3" s="185" t="s">
        <v>2</v>
      </c>
      <c r="M3" s="185"/>
      <c r="N3" s="185"/>
      <c r="O3" s="185" t="s">
        <v>13</v>
      </c>
      <c r="P3" s="186"/>
      <c r="Q3" s="191" t="s">
        <v>1</v>
      </c>
      <c r="R3" s="185"/>
      <c r="S3" s="185" t="s">
        <v>2</v>
      </c>
      <c r="T3" s="185"/>
      <c r="U3" s="185"/>
      <c r="V3" s="185" t="s">
        <v>13</v>
      </c>
      <c r="W3" s="186"/>
      <c r="X3" s="164" t="s">
        <v>1</v>
      </c>
      <c r="Y3" s="165"/>
      <c r="Z3" s="185" t="s">
        <v>2</v>
      </c>
      <c r="AA3" s="185"/>
      <c r="AB3" s="185"/>
      <c r="AC3" s="185" t="s">
        <v>13</v>
      </c>
      <c r="AD3" s="186"/>
      <c r="AE3" s="191" t="s">
        <v>1</v>
      </c>
      <c r="AF3" s="185"/>
      <c r="AG3" s="185" t="s">
        <v>2</v>
      </c>
      <c r="AH3" s="185"/>
      <c r="AI3" s="185"/>
      <c r="AJ3" s="185" t="s">
        <v>13</v>
      </c>
      <c r="AK3" s="186"/>
      <c r="AL3" s="203" t="s">
        <v>1</v>
      </c>
      <c r="AM3" s="190"/>
      <c r="AN3" s="190"/>
      <c r="AO3" s="185" t="s">
        <v>2</v>
      </c>
      <c r="AP3" s="185"/>
      <c r="AQ3" s="185"/>
      <c r="AR3" s="190" t="s">
        <v>13</v>
      </c>
      <c r="AS3" s="202"/>
    </row>
    <row r="4" spans="1:45" s="58" customFormat="1" ht="12.75" thickBot="1">
      <c r="A4" s="56"/>
      <c r="B4" s="56"/>
      <c r="C4" s="7" t="s">
        <v>3</v>
      </c>
      <c r="D4" s="8" t="s">
        <v>14</v>
      </c>
      <c r="E4" s="103" t="s">
        <v>20</v>
      </c>
      <c r="F4" s="104" t="s">
        <v>15</v>
      </c>
      <c r="G4" s="8" t="s">
        <v>14</v>
      </c>
      <c r="H4" s="103" t="s">
        <v>21</v>
      </c>
      <c r="I4" s="107" t="s">
        <v>15</v>
      </c>
      <c r="J4" s="8" t="s">
        <v>3</v>
      </c>
      <c r="K4" s="8" t="s">
        <v>14</v>
      </c>
      <c r="L4" s="104" t="s">
        <v>20</v>
      </c>
      <c r="M4" s="104" t="s">
        <v>15</v>
      </c>
      <c r="N4" s="8" t="s">
        <v>14</v>
      </c>
      <c r="O4" s="8" t="s">
        <v>21</v>
      </c>
      <c r="P4" s="9" t="s">
        <v>15</v>
      </c>
      <c r="Q4" s="7" t="s">
        <v>3</v>
      </c>
      <c r="R4" s="8" t="s">
        <v>14</v>
      </c>
      <c r="S4" s="104" t="s">
        <v>20</v>
      </c>
      <c r="T4" s="104" t="s">
        <v>15</v>
      </c>
      <c r="U4" s="8" t="s">
        <v>14</v>
      </c>
      <c r="V4" s="9" t="s">
        <v>21</v>
      </c>
      <c r="W4" s="9" t="s">
        <v>15</v>
      </c>
      <c r="X4" s="7" t="s">
        <v>3</v>
      </c>
      <c r="Y4" s="8" t="s">
        <v>14</v>
      </c>
      <c r="Z4" s="104" t="s">
        <v>20</v>
      </c>
      <c r="AA4" s="104" t="s">
        <v>15</v>
      </c>
      <c r="AB4" s="8" t="s">
        <v>14</v>
      </c>
      <c r="AC4" s="8" t="s">
        <v>21</v>
      </c>
      <c r="AD4" s="9" t="s">
        <v>15</v>
      </c>
      <c r="AE4" s="7" t="s">
        <v>3</v>
      </c>
      <c r="AF4" s="8" t="s">
        <v>14</v>
      </c>
      <c r="AG4" s="104" t="s">
        <v>20</v>
      </c>
      <c r="AH4" s="104" t="s">
        <v>15</v>
      </c>
      <c r="AI4" s="8" t="s">
        <v>14</v>
      </c>
      <c r="AJ4" s="8" t="s">
        <v>21</v>
      </c>
      <c r="AK4" s="9" t="s">
        <v>15</v>
      </c>
      <c r="AL4" s="7" t="s">
        <v>3</v>
      </c>
      <c r="AM4" s="8" t="s">
        <v>15</v>
      </c>
      <c r="AN4" s="8" t="s">
        <v>14</v>
      </c>
      <c r="AO4" s="104" t="s">
        <v>20</v>
      </c>
      <c r="AP4" s="104" t="s">
        <v>15</v>
      </c>
      <c r="AQ4" s="8" t="s">
        <v>14</v>
      </c>
      <c r="AR4" s="8" t="s">
        <v>21</v>
      </c>
      <c r="AS4" s="9" t="s">
        <v>15</v>
      </c>
    </row>
    <row r="5" spans="1:45" s="58" customFormat="1">
      <c r="A5" s="10">
        <v>2005</v>
      </c>
      <c r="B5" s="11" t="s">
        <v>4</v>
      </c>
      <c r="C5" s="12">
        <v>53.698979999999999</v>
      </c>
      <c r="D5" s="13"/>
      <c r="E5" s="105">
        <v>55.210236397585497</v>
      </c>
      <c r="F5" s="106"/>
      <c r="G5" s="14"/>
      <c r="H5" s="108">
        <v>55.710912195303898</v>
      </c>
      <c r="I5" s="109"/>
      <c r="J5" s="12">
        <v>54.709290000000003</v>
      </c>
      <c r="K5" s="13"/>
      <c r="L5" s="105">
        <v>56.472666210201901</v>
      </c>
      <c r="M5" s="106"/>
      <c r="N5" s="14"/>
      <c r="O5" s="15">
        <v>55.0919861710288</v>
      </c>
      <c r="P5" s="16"/>
      <c r="Q5" s="12">
        <v>55.61224</v>
      </c>
      <c r="R5" s="13"/>
      <c r="S5" s="105">
        <v>57.705796451328503</v>
      </c>
      <c r="T5" s="106"/>
      <c r="U5" s="14"/>
      <c r="V5" s="115">
        <v>58.303393410755</v>
      </c>
      <c r="W5" s="16"/>
      <c r="X5" s="12">
        <v>54.2517</v>
      </c>
      <c r="Y5" s="13"/>
      <c r="Z5" s="105">
        <v>56.591679852138697</v>
      </c>
      <c r="AA5" s="106"/>
      <c r="AB5" s="14"/>
      <c r="AC5" s="15">
        <v>58.252150756836301</v>
      </c>
      <c r="AD5" s="16"/>
      <c r="AE5" s="12">
        <v>51.36054</v>
      </c>
      <c r="AF5" s="13"/>
      <c r="AG5" s="105">
        <v>52.865325975287</v>
      </c>
      <c r="AH5" s="106"/>
      <c r="AI5" s="14"/>
      <c r="AJ5" s="15">
        <v>53.380346983616903</v>
      </c>
      <c r="AK5" s="16"/>
      <c r="AL5" s="12">
        <v>53.571429999999999</v>
      </c>
      <c r="AM5" s="13"/>
      <c r="AN5" s="17"/>
      <c r="AO5" s="105">
        <v>53.448</v>
      </c>
      <c r="AP5" s="106"/>
      <c r="AQ5" s="14"/>
      <c r="AR5" s="15">
        <v>53.3696613764007</v>
      </c>
      <c r="AS5" s="16"/>
    </row>
    <row r="6" spans="1:45" s="58" customFormat="1">
      <c r="A6" s="10"/>
      <c r="B6" s="59" t="s">
        <v>5</v>
      </c>
      <c r="C6" s="12">
        <v>56.327159999999999</v>
      </c>
      <c r="D6" s="13"/>
      <c r="E6" s="105">
        <v>56.601829862653403</v>
      </c>
      <c r="F6" s="106">
        <f>(ROUND(E6,1)-ROUND(E5,1))</f>
        <v>1.3999999999999986</v>
      </c>
      <c r="G6" s="14"/>
      <c r="H6" s="108">
        <v>55.638630523804501</v>
      </c>
      <c r="I6" s="109">
        <f>(ROUND(H6,1)-ROUND(H5,1))</f>
        <v>-0.10000000000000142</v>
      </c>
      <c r="J6" s="12">
        <v>53.096939999999996</v>
      </c>
      <c r="K6" s="13"/>
      <c r="L6" s="105">
        <v>55.0945448411981</v>
      </c>
      <c r="M6" s="106">
        <f>(ROUND(L6,1)-ROUND(L5,1))</f>
        <v>-1.3999999999999986</v>
      </c>
      <c r="N6" s="14"/>
      <c r="O6" s="15">
        <v>54.758747034157302</v>
      </c>
      <c r="P6" s="16">
        <f>(ROUND(O6,1)-ROUND(O5,1))</f>
        <v>-0.30000000000000426</v>
      </c>
      <c r="Q6" s="12">
        <v>58.179009999999998</v>
      </c>
      <c r="R6" s="13"/>
      <c r="S6" s="105">
        <v>59.395821730415904</v>
      </c>
      <c r="T6" s="106">
        <f>(ROUND(S6,1)-ROUND(S5,1))</f>
        <v>1.6999999999999957</v>
      </c>
      <c r="U6" s="14"/>
      <c r="V6" s="115">
        <v>58.2242536414904</v>
      </c>
      <c r="W6" s="16">
        <f>(ROUND(V6,1)-ROUND(V5,1))</f>
        <v>-9.9999999999994316E-2</v>
      </c>
      <c r="X6" s="12">
        <v>58.641979999999997</v>
      </c>
      <c r="Y6" s="13"/>
      <c r="Z6" s="105">
        <v>59.289064221744297</v>
      </c>
      <c r="AA6" s="106">
        <f>(ROUND(Z6,1)-ROUND(Z5,1))</f>
        <v>2.6999999999999957</v>
      </c>
      <c r="AB6" s="14"/>
      <c r="AC6" s="15">
        <v>58.418677526420801</v>
      </c>
      <c r="AD6" s="16">
        <f>(ROUND(AC6,1)-ROUND(AC5,1))</f>
        <v>0.10000000000000142</v>
      </c>
      <c r="AE6" s="12">
        <v>54.166670000000003</v>
      </c>
      <c r="AF6" s="13"/>
      <c r="AG6" s="105">
        <v>54.279385717343601</v>
      </c>
      <c r="AH6" s="106">
        <f>(ROUND(AG6,1)-ROUND(AG5,1))</f>
        <v>1.3999999999999986</v>
      </c>
      <c r="AI6" s="14"/>
      <c r="AJ6" s="15">
        <v>53.258752874551597</v>
      </c>
      <c r="AK6" s="16">
        <f>(ROUND(AJ6,1)-ROUND(AJ5,1))</f>
        <v>-0.10000000000000142</v>
      </c>
      <c r="AL6" s="12">
        <v>54.320990000000002</v>
      </c>
      <c r="AM6" s="13">
        <f>(ROUND(AL6,1)-ROUND(AL5,1))</f>
        <v>0.69999999999999574</v>
      </c>
      <c r="AN6" s="17"/>
      <c r="AO6" s="105">
        <v>54.320999999999998</v>
      </c>
      <c r="AP6" s="106">
        <f>(ROUND(AO6,1)-ROUND(AO5,1))</f>
        <v>0.89999999999999858</v>
      </c>
      <c r="AQ6" s="14"/>
      <c r="AR6" s="15">
        <v>53.323130582368201</v>
      </c>
      <c r="AS6" s="16">
        <f>(ROUND(AR6,1)-ROUND(AR5,1))</f>
        <v>-0.10000000000000142</v>
      </c>
    </row>
    <row r="7" spans="1:45" s="58" customFormat="1">
      <c r="A7" s="10"/>
      <c r="B7" s="59" t="s">
        <v>6</v>
      </c>
      <c r="C7" s="12">
        <v>56.124160000000003</v>
      </c>
      <c r="D7" s="13"/>
      <c r="E7" s="105">
        <v>56.2702388180792</v>
      </c>
      <c r="F7" s="106">
        <f t="shared" ref="F7:F70" si="0">(ROUND(E7,1)-ROUND(E6,1))</f>
        <v>-0.30000000000000426</v>
      </c>
      <c r="G7" s="14"/>
      <c r="H7" s="108">
        <v>55.530780652532698</v>
      </c>
      <c r="I7" s="109">
        <f t="shared" ref="I7:I70" si="1">(ROUND(H7,1)-ROUND(H6,1))</f>
        <v>-0.10000000000000142</v>
      </c>
      <c r="J7" s="12">
        <v>54.48133</v>
      </c>
      <c r="K7" s="13"/>
      <c r="L7" s="105">
        <v>54.325950387954997</v>
      </c>
      <c r="M7" s="106">
        <f t="shared" ref="M7:M70" si="2">(ROUND(L7,1)-ROUND(L6,1))</f>
        <v>-0.80000000000000426</v>
      </c>
      <c r="N7" s="14"/>
      <c r="O7" s="15">
        <v>54.4457983901004</v>
      </c>
      <c r="P7" s="16">
        <f t="shared" ref="P7:P70" si="3">(ROUND(O7,1)-ROUND(O6,1))</f>
        <v>-0.39999999999999858</v>
      </c>
      <c r="Q7" s="12">
        <v>59.731540000000003</v>
      </c>
      <c r="R7" s="13"/>
      <c r="S7" s="105">
        <v>59.420814589147497</v>
      </c>
      <c r="T7" s="106">
        <f t="shared" ref="T7:T70" si="4">(ROUND(S7,1)-ROUND(S6,1))</f>
        <v>0</v>
      </c>
      <c r="U7" s="14"/>
      <c r="V7" s="115">
        <v>58.124869565021001</v>
      </c>
      <c r="W7" s="16">
        <f t="shared" ref="W7:W70" si="5">(ROUND(V7,1)-ROUND(V6,1))</f>
        <v>-0.10000000000000142</v>
      </c>
      <c r="X7" s="12">
        <v>59.395969999999998</v>
      </c>
      <c r="Y7" s="13"/>
      <c r="Z7" s="105">
        <v>59.733361300376302</v>
      </c>
      <c r="AA7" s="106">
        <f t="shared" ref="AA7:AA70" si="6">(ROUND(Z7,1)-ROUND(Z6,1))</f>
        <v>0.40000000000000568</v>
      </c>
      <c r="AB7" s="14"/>
      <c r="AC7" s="15">
        <v>58.437088113501297</v>
      </c>
      <c r="AD7" s="16">
        <f t="shared" ref="AD7:AD70" si="7">(ROUND(AC7,1)-ROUND(AC6,1))</f>
        <v>0</v>
      </c>
      <c r="AE7" s="12">
        <v>53.523490000000002</v>
      </c>
      <c r="AF7" s="13"/>
      <c r="AG7" s="105">
        <v>53.226704974764999</v>
      </c>
      <c r="AH7" s="106">
        <f t="shared" ref="AH7:AH70" si="8">(ROUND(AG7,1)-ROUND(AG6,1))</f>
        <v>-1.0999999999999943</v>
      </c>
      <c r="AI7" s="14"/>
      <c r="AJ7" s="15">
        <v>53.051451973297098</v>
      </c>
      <c r="AK7" s="16">
        <f t="shared" ref="AK7:AK70" si="9">(ROUND(AJ7,1)-ROUND(AJ6,1))</f>
        <v>-0.19999999999999574</v>
      </c>
      <c r="AL7" s="12">
        <v>51.845640000000003</v>
      </c>
      <c r="AM7" s="13">
        <f t="shared" ref="AM7:AM70" si="10">(ROUND(AL7,1)-ROUND(AL6,1))</f>
        <v>-2.5</v>
      </c>
      <c r="AN7" s="17"/>
      <c r="AO7" s="105">
        <v>51.845999999999997</v>
      </c>
      <c r="AP7" s="106">
        <f t="shared" ref="AP7:AP70" si="11">(ROUND(AO7,1)-ROUND(AO6,1))</f>
        <v>-2.5</v>
      </c>
      <c r="AQ7" s="14"/>
      <c r="AR7" s="15">
        <v>53.333092136968702</v>
      </c>
      <c r="AS7" s="16">
        <f t="shared" ref="AS7:AS70" si="12">(ROUND(AR7,1)-ROUND(AR6,1))</f>
        <v>0</v>
      </c>
    </row>
    <row r="8" spans="1:45" s="58" customFormat="1">
      <c r="A8" s="10"/>
      <c r="B8" s="59" t="s">
        <v>7</v>
      </c>
      <c r="C8" s="12">
        <v>55.244759999999999</v>
      </c>
      <c r="D8" s="13"/>
      <c r="E8" s="105">
        <v>54.486827305783798</v>
      </c>
      <c r="F8" s="106">
        <f t="shared" si="0"/>
        <v>-1.7999999999999972</v>
      </c>
      <c r="G8" s="14"/>
      <c r="H8" s="108">
        <v>55.440930648831497</v>
      </c>
      <c r="I8" s="109">
        <f t="shared" si="1"/>
        <v>-0.10000000000000142</v>
      </c>
      <c r="J8" s="12">
        <v>51.344090000000001</v>
      </c>
      <c r="K8" s="13"/>
      <c r="L8" s="105">
        <v>51.437053929997198</v>
      </c>
      <c r="M8" s="106">
        <f t="shared" si="2"/>
        <v>-2.8999999999999986</v>
      </c>
      <c r="N8" s="14"/>
      <c r="O8" s="15">
        <v>54.302400425830903</v>
      </c>
      <c r="P8" s="16">
        <f t="shared" si="3"/>
        <v>-0.10000000000000142</v>
      </c>
      <c r="Q8" s="12">
        <v>57.167830000000002</v>
      </c>
      <c r="R8" s="13"/>
      <c r="S8" s="105">
        <v>55.9363479137401</v>
      </c>
      <c r="T8" s="106">
        <f t="shared" si="4"/>
        <v>-3.5</v>
      </c>
      <c r="U8" s="14"/>
      <c r="V8" s="115">
        <v>58.051653134566799</v>
      </c>
      <c r="W8" s="16">
        <f t="shared" si="5"/>
        <v>0</v>
      </c>
      <c r="X8" s="12">
        <v>59.265729999999998</v>
      </c>
      <c r="Y8" s="13"/>
      <c r="Z8" s="105">
        <v>57.950280164328902</v>
      </c>
      <c r="AA8" s="106">
        <f t="shared" si="6"/>
        <v>-1.7000000000000028</v>
      </c>
      <c r="AB8" s="14"/>
      <c r="AC8" s="15">
        <v>58.347225140288501</v>
      </c>
      <c r="AD8" s="16">
        <f t="shared" si="7"/>
        <v>-0.10000000000000142</v>
      </c>
      <c r="AE8" s="12">
        <v>52.62238</v>
      </c>
      <c r="AF8" s="13"/>
      <c r="AG8" s="105">
        <v>52.601719539608702</v>
      </c>
      <c r="AH8" s="106">
        <f t="shared" si="8"/>
        <v>-0.60000000000000142</v>
      </c>
      <c r="AI8" s="14"/>
      <c r="AJ8" s="15">
        <v>52.831736909893102</v>
      </c>
      <c r="AK8" s="16">
        <f t="shared" si="9"/>
        <v>-0.30000000000000426</v>
      </c>
      <c r="AL8" s="12">
        <v>51.923079999999999</v>
      </c>
      <c r="AM8" s="13">
        <f t="shared" si="10"/>
        <v>0.10000000000000142</v>
      </c>
      <c r="AN8" s="17"/>
      <c r="AO8" s="105">
        <v>51.923000000000002</v>
      </c>
      <c r="AP8" s="106">
        <f t="shared" si="11"/>
        <v>0.10000000000000142</v>
      </c>
      <c r="AQ8" s="14"/>
      <c r="AR8" s="15">
        <v>53.380798195281798</v>
      </c>
      <c r="AS8" s="16">
        <f t="shared" si="12"/>
        <v>0.10000000000000142</v>
      </c>
    </row>
    <row r="9" spans="1:45" s="58" customFormat="1">
      <c r="A9" s="10"/>
      <c r="B9" s="59" t="s">
        <v>6</v>
      </c>
      <c r="C9" s="12">
        <v>54.097679999999997</v>
      </c>
      <c r="D9" s="13"/>
      <c r="E9" s="105">
        <v>54.330326433378502</v>
      </c>
      <c r="F9" s="106">
        <f t="shared" si="0"/>
        <v>-0.20000000000000284</v>
      </c>
      <c r="G9" s="14"/>
      <c r="H9" s="108">
        <v>55.394800295289002</v>
      </c>
      <c r="I9" s="109">
        <f t="shared" si="1"/>
        <v>0</v>
      </c>
      <c r="J9" s="12">
        <v>54.392910000000001</v>
      </c>
      <c r="K9" s="13"/>
      <c r="L9" s="105">
        <v>53.9822846507534</v>
      </c>
      <c r="M9" s="106">
        <f t="shared" si="2"/>
        <v>2.6000000000000014</v>
      </c>
      <c r="N9" s="14"/>
      <c r="O9" s="15">
        <v>54.382494710658499</v>
      </c>
      <c r="P9" s="16">
        <f t="shared" si="3"/>
        <v>0.10000000000000142</v>
      </c>
      <c r="Q9" s="12">
        <v>56.788080000000001</v>
      </c>
      <c r="R9" s="13"/>
      <c r="S9" s="105">
        <v>57.052601491997798</v>
      </c>
      <c r="T9" s="106">
        <f t="shared" si="4"/>
        <v>1.2000000000000028</v>
      </c>
      <c r="U9" s="14"/>
      <c r="V9" s="115">
        <v>58.002834723657799</v>
      </c>
      <c r="W9" s="16">
        <f t="shared" si="5"/>
        <v>-0.10000000000000142</v>
      </c>
      <c r="X9" s="12">
        <v>54.139069999999997</v>
      </c>
      <c r="Y9" s="13"/>
      <c r="Z9" s="105">
        <v>54.254401270134103</v>
      </c>
      <c r="AA9" s="106">
        <f t="shared" si="6"/>
        <v>-3.7000000000000028</v>
      </c>
      <c r="AB9" s="14"/>
      <c r="AC9" s="15">
        <v>58.133629695233999</v>
      </c>
      <c r="AD9" s="16">
        <f t="shared" si="7"/>
        <v>-0.19999999999999574</v>
      </c>
      <c r="AE9" s="12">
        <v>51.821190000000001</v>
      </c>
      <c r="AF9" s="13"/>
      <c r="AG9" s="105">
        <v>52.003043089575598</v>
      </c>
      <c r="AH9" s="106">
        <f t="shared" si="8"/>
        <v>-0.60000000000000142</v>
      </c>
      <c r="AI9" s="14"/>
      <c r="AJ9" s="15">
        <v>52.636580399434699</v>
      </c>
      <c r="AK9" s="16">
        <f t="shared" si="9"/>
        <v>-0.19999999999999574</v>
      </c>
      <c r="AL9" s="12">
        <v>53.642380000000003</v>
      </c>
      <c r="AM9" s="13">
        <f t="shared" si="10"/>
        <v>1.7000000000000028</v>
      </c>
      <c r="AN9" s="17"/>
      <c r="AO9" s="105">
        <v>53.642000000000003</v>
      </c>
      <c r="AP9" s="106">
        <f t="shared" si="11"/>
        <v>1.7000000000000028</v>
      </c>
      <c r="AQ9" s="14"/>
      <c r="AR9" s="15">
        <v>53.413414749924399</v>
      </c>
      <c r="AS9" s="16">
        <f t="shared" si="12"/>
        <v>0</v>
      </c>
    </row>
    <row r="10" spans="1:45" s="58" customFormat="1">
      <c r="A10" s="10"/>
      <c r="B10" s="59" t="s">
        <v>8</v>
      </c>
      <c r="C10" s="12">
        <v>55.854889999999997</v>
      </c>
      <c r="D10" s="13"/>
      <c r="E10" s="105">
        <v>55.888965671501701</v>
      </c>
      <c r="F10" s="106">
        <f t="shared" si="0"/>
        <v>1.6000000000000014</v>
      </c>
      <c r="G10" s="14"/>
      <c r="H10" s="108">
        <v>55.379458943910699</v>
      </c>
      <c r="I10" s="109">
        <f t="shared" si="1"/>
        <v>0</v>
      </c>
      <c r="J10" s="12">
        <v>54.379159999999999</v>
      </c>
      <c r="K10" s="13"/>
      <c r="L10" s="105">
        <v>54.726193939198303</v>
      </c>
      <c r="M10" s="106">
        <f t="shared" si="2"/>
        <v>0.70000000000000284</v>
      </c>
      <c r="N10" s="14"/>
      <c r="O10" s="15">
        <v>54.573238398414702</v>
      </c>
      <c r="P10" s="16">
        <f t="shared" si="3"/>
        <v>0.20000000000000284</v>
      </c>
      <c r="Q10" s="12">
        <v>59.051720000000003</v>
      </c>
      <c r="R10" s="13"/>
      <c r="S10" s="105">
        <v>59.103048945352</v>
      </c>
      <c r="T10" s="106">
        <f t="shared" si="4"/>
        <v>2</v>
      </c>
      <c r="U10" s="14"/>
      <c r="V10" s="115">
        <v>57.882785618971802</v>
      </c>
      <c r="W10" s="16">
        <f t="shared" si="5"/>
        <v>-0.10000000000000142</v>
      </c>
      <c r="X10" s="12">
        <v>55.890799999999999</v>
      </c>
      <c r="Y10" s="13"/>
      <c r="Z10" s="105">
        <v>56.920778802682499</v>
      </c>
      <c r="AA10" s="106">
        <f t="shared" si="6"/>
        <v>2.6000000000000014</v>
      </c>
      <c r="AB10" s="14"/>
      <c r="AC10" s="15">
        <v>57.788780089648</v>
      </c>
      <c r="AD10" s="16">
        <f t="shared" si="7"/>
        <v>-0.30000000000000426</v>
      </c>
      <c r="AE10" s="12">
        <v>52.586210000000001</v>
      </c>
      <c r="AF10" s="13"/>
      <c r="AG10" s="105">
        <v>52.362427350162001</v>
      </c>
      <c r="AH10" s="106">
        <f t="shared" si="8"/>
        <v>0.39999999999999858</v>
      </c>
      <c r="AI10" s="14"/>
      <c r="AJ10" s="15">
        <v>52.570488171421196</v>
      </c>
      <c r="AK10" s="16">
        <f t="shared" si="9"/>
        <v>0</v>
      </c>
      <c r="AL10" s="12">
        <v>55.890799999999999</v>
      </c>
      <c r="AM10" s="13">
        <f t="shared" si="10"/>
        <v>2.2999999999999972</v>
      </c>
      <c r="AN10" s="17"/>
      <c r="AO10" s="105">
        <v>55.890999999999998</v>
      </c>
      <c r="AP10" s="106">
        <f t="shared" si="11"/>
        <v>2.2999999999999972</v>
      </c>
      <c r="AQ10" s="14"/>
      <c r="AR10" s="15">
        <v>53.444472277080997</v>
      </c>
      <c r="AS10" s="16">
        <f t="shared" si="12"/>
        <v>0</v>
      </c>
    </row>
    <row r="11" spans="1:45" s="58" customFormat="1">
      <c r="A11" s="10"/>
      <c r="B11" s="59" t="s">
        <v>8</v>
      </c>
      <c r="C11" s="12">
        <v>56.446339999999999</v>
      </c>
      <c r="D11" s="13"/>
      <c r="E11" s="105">
        <v>56.436410046892398</v>
      </c>
      <c r="F11" s="106">
        <f t="shared" si="0"/>
        <v>0.5</v>
      </c>
      <c r="G11" s="14"/>
      <c r="H11" s="108">
        <v>55.359736462885998</v>
      </c>
      <c r="I11" s="109">
        <f t="shared" si="1"/>
        <v>0</v>
      </c>
      <c r="J11" s="12">
        <v>56.989690000000003</v>
      </c>
      <c r="K11" s="13"/>
      <c r="L11" s="105">
        <v>56.534998031475702</v>
      </c>
      <c r="M11" s="106">
        <f t="shared" si="2"/>
        <v>1.7999999999999972</v>
      </c>
      <c r="N11" s="14"/>
      <c r="O11" s="15">
        <v>54.793450708144697</v>
      </c>
      <c r="P11" s="16">
        <f t="shared" si="3"/>
        <v>0.19999999999999574</v>
      </c>
      <c r="Q11" s="12">
        <v>58.90052</v>
      </c>
      <c r="R11" s="13"/>
      <c r="S11" s="105">
        <v>58.974556901130498</v>
      </c>
      <c r="T11" s="106">
        <f t="shared" si="4"/>
        <v>-0.10000000000000142</v>
      </c>
      <c r="U11" s="14"/>
      <c r="V11" s="115">
        <v>57.6911765133191</v>
      </c>
      <c r="W11" s="16">
        <f t="shared" si="5"/>
        <v>-0.19999999999999574</v>
      </c>
      <c r="X11" s="12">
        <v>59.031410000000001</v>
      </c>
      <c r="Y11" s="13"/>
      <c r="Z11" s="105">
        <v>58.952482527286797</v>
      </c>
      <c r="AA11" s="106">
        <f t="shared" si="6"/>
        <v>2.1000000000000014</v>
      </c>
      <c r="AB11" s="14"/>
      <c r="AC11" s="15">
        <v>57.3541225893049</v>
      </c>
      <c r="AD11" s="16">
        <f t="shared" si="7"/>
        <v>-0.39999999999999858</v>
      </c>
      <c r="AE11" s="12">
        <v>53.926699999999997</v>
      </c>
      <c r="AF11" s="13"/>
      <c r="AG11" s="105">
        <v>53.901369791897899</v>
      </c>
      <c r="AH11" s="106">
        <f t="shared" si="8"/>
        <v>1.5</v>
      </c>
      <c r="AI11" s="14"/>
      <c r="AJ11" s="15">
        <v>52.690743067706002</v>
      </c>
      <c r="AK11" s="16">
        <f t="shared" si="9"/>
        <v>0.10000000000000142</v>
      </c>
      <c r="AL11" s="12">
        <v>53.926699999999997</v>
      </c>
      <c r="AM11" s="13">
        <f t="shared" si="10"/>
        <v>-2</v>
      </c>
      <c r="AN11" s="17"/>
      <c r="AO11" s="105">
        <v>53.927</v>
      </c>
      <c r="AP11" s="106">
        <f t="shared" si="11"/>
        <v>-2</v>
      </c>
      <c r="AQ11" s="14"/>
      <c r="AR11" s="15">
        <v>53.479217930456002</v>
      </c>
      <c r="AS11" s="16">
        <f t="shared" si="12"/>
        <v>0.10000000000000142</v>
      </c>
    </row>
    <row r="12" spans="1:45" s="58" customFormat="1">
      <c r="A12" s="10"/>
      <c r="B12" s="59" t="s">
        <v>7</v>
      </c>
      <c r="C12" s="12">
        <v>55.046950000000002</v>
      </c>
      <c r="D12" s="13"/>
      <c r="E12" s="105">
        <v>55.324207140156702</v>
      </c>
      <c r="F12" s="106">
        <f t="shared" si="0"/>
        <v>-1.1000000000000014</v>
      </c>
      <c r="G12" s="14"/>
      <c r="H12" s="108">
        <v>55.389972681119197</v>
      </c>
      <c r="I12" s="109">
        <f t="shared" si="1"/>
        <v>0</v>
      </c>
      <c r="J12" s="12">
        <v>55.324869999999997</v>
      </c>
      <c r="K12" s="13"/>
      <c r="L12" s="105">
        <v>54.750691134802899</v>
      </c>
      <c r="M12" s="106">
        <f t="shared" si="2"/>
        <v>-1.7000000000000028</v>
      </c>
      <c r="N12" s="14"/>
      <c r="O12" s="15">
        <v>55.006194685998601</v>
      </c>
      <c r="P12" s="16">
        <f t="shared" si="3"/>
        <v>0.20000000000000284</v>
      </c>
      <c r="Q12" s="12">
        <v>57.277000000000001</v>
      </c>
      <c r="R12" s="13"/>
      <c r="S12" s="105">
        <v>57.7932814493834</v>
      </c>
      <c r="T12" s="106">
        <f t="shared" si="4"/>
        <v>-1.2000000000000028</v>
      </c>
      <c r="U12" s="14"/>
      <c r="V12" s="115">
        <v>57.5988446836501</v>
      </c>
      <c r="W12" s="16">
        <f t="shared" si="5"/>
        <v>-0.10000000000000142</v>
      </c>
      <c r="X12" s="12">
        <v>56.807510000000001</v>
      </c>
      <c r="Y12" s="13"/>
      <c r="Z12" s="105">
        <v>56.693834095712901</v>
      </c>
      <c r="AA12" s="106">
        <f t="shared" si="6"/>
        <v>-2.2999999999999972</v>
      </c>
      <c r="AB12" s="14"/>
      <c r="AC12" s="15">
        <v>57.053494122798298</v>
      </c>
      <c r="AD12" s="16">
        <f t="shared" si="7"/>
        <v>-0.29999999999999716</v>
      </c>
      <c r="AE12" s="12">
        <v>51.525820000000003</v>
      </c>
      <c r="AF12" s="13"/>
      <c r="AG12" s="105">
        <v>51.623494272738299</v>
      </c>
      <c r="AH12" s="106">
        <f t="shared" si="8"/>
        <v>-2.2999999999999972</v>
      </c>
      <c r="AI12" s="14"/>
      <c r="AJ12" s="15">
        <v>52.996044962777901</v>
      </c>
      <c r="AK12" s="16">
        <f t="shared" si="9"/>
        <v>0.29999999999999716</v>
      </c>
      <c r="AL12" s="12">
        <v>54.577460000000002</v>
      </c>
      <c r="AM12" s="13">
        <f t="shared" si="10"/>
        <v>0.70000000000000284</v>
      </c>
      <c r="AN12" s="17"/>
      <c r="AO12" s="105">
        <v>54.576999999999998</v>
      </c>
      <c r="AP12" s="106">
        <f t="shared" si="11"/>
        <v>0.70000000000000284</v>
      </c>
      <c r="AQ12" s="14"/>
      <c r="AR12" s="15">
        <v>53.504110848278501</v>
      </c>
      <c r="AS12" s="16">
        <f t="shared" si="12"/>
        <v>0</v>
      </c>
    </row>
    <row r="13" spans="1:45" s="58" customFormat="1">
      <c r="A13" s="10"/>
      <c r="B13" s="59" t="s">
        <v>9</v>
      </c>
      <c r="C13" s="12">
        <v>54.35022</v>
      </c>
      <c r="D13" s="13"/>
      <c r="E13" s="105">
        <v>54.829555778242899</v>
      </c>
      <c r="F13" s="106">
        <f t="shared" si="0"/>
        <v>-0.5</v>
      </c>
      <c r="G13" s="14"/>
      <c r="H13" s="108">
        <v>55.471965783518598</v>
      </c>
      <c r="I13" s="109">
        <f t="shared" si="1"/>
        <v>0.10000000000000142</v>
      </c>
      <c r="J13" s="12">
        <v>53.437289999999997</v>
      </c>
      <c r="K13" s="13"/>
      <c r="L13" s="105">
        <v>55.055258737482099</v>
      </c>
      <c r="M13" s="106">
        <f t="shared" si="2"/>
        <v>0.30000000000000426</v>
      </c>
      <c r="N13" s="14"/>
      <c r="O13" s="15">
        <v>55.1498164995471</v>
      </c>
      <c r="P13" s="16">
        <f t="shared" si="3"/>
        <v>0.10000000000000142</v>
      </c>
      <c r="Q13" s="12">
        <v>54.735680000000002</v>
      </c>
      <c r="R13" s="13"/>
      <c r="S13" s="105">
        <v>56.158773651538503</v>
      </c>
      <c r="T13" s="106">
        <f t="shared" si="4"/>
        <v>-1.5999999999999943</v>
      </c>
      <c r="U13" s="14"/>
      <c r="V13" s="115">
        <v>57.676393958828797</v>
      </c>
      <c r="W13" s="16">
        <f t="shared" si="5"/>
        <v>0.10000000000000142</v>
      </c>
      <c r="X13" s="12">
        <v>55.286340000000003</v>
      </c>
      <c r="Y13" s="13"/>
      <c r="Z13" s="105">
        <v>56.529271901570802</v>
      </c>
      <c r="AA13" s="106">
        <f t="shared" si="6"/>
        <v>-0.20000000000000284</v>
      </c>
      <c r="AB13" s="14"/>
      <c r="AC13" s="15">
        <v>57.021644056482103</v>
      </c>
      <c r="AD13" s="16">
        <f t="shared" si="7"/>
        <v>-0.10000000000000142</v>
      </c>
      <c r="AE13" s="12">
        <v>53.634360000000001</v>
      </c>
      <c r="AF13" s="13"/>
      <c r="AG13" s="105">
        <v>53.156092678610698</v>
      </c>
      <c r="AH13" s="106">
        <f t="shared" si="8"/>
        <v>1.6000000000000014</v>
      </c>
      <c r="AI13" s="14"/>
      <c r="AJ13" s="15">
        <v>53.3545173872972</v>
      </c>
      <c r="AK13" s="16">
        <f t="shared" si="9"/>
        <v>0.39999999999999858</v>
      </c>
      <c r="AL13" s="12">
        <v>53.744489999999999</v>
      </c>
      <c r="AM13" s="13">
        <f t="shared" si="10"/>
        <v>-0.89999999999999858</v>
      </c>
      <c r="AN13" s="17"/>
      <c r="AO13" s="105">
        <v>53.744</v>
      </c>
      <c r="AP13" s="106">
        <f t="shared" si="11"/>
        <v>-0.89999999999999858</v>
      </c>
      <c r="AQ13" s="14"/>
      <c r="AR13" s="15">
        <v>53.514141845559301</v>
      </c>
      <c r="AS13" s="16">
        <f t="shared" si="12"/>
        <v>0</v>
      </c>
    </row>
    <row r="14" spans="1:45" s="58" customFormat="1">
      <c r="A14" s="10"/>
      <c r="B14" s="59" t="s">
        <v>10</v>
      </c>
      <c r="C14" s="12">
        <v>56.221330000000002</v>
      </c>
      <c r="D14" s="13"/>
      <c r="E14" s="105">
        <v>55.366052117766003</v>
      </c>
      <c r="F14" s="106">
        <f t="shared" si="0"/>
        <v>0.60000000000000142</v>
      </c>
      <c r="G14" s="14"/>
      <c r="H14" s="108">
        <v>55.525195964550001</v>
      </c>
      <c r="I14" s="109">
        <f t="shared" si="1"/>
        <v>0</v>
      </c>
      <c r="J14" s="12">
        <v>54.88</v>
      </c>
      <c r="K14" s="13"/>
      <c r="L14" s="105">
        <v>53.743832999696899</v>
      </c>
      <c r="M14" s="106">
        <f t="shared" si="2"/>
        <v>-1.3999999999999986</v>
      </c>
      <c r="N14" s="14"/>
      <c r="O14" s="15">
        <v>55.200341676506298</v>
      </c>
      <c r="P14" s="16">
        <f t="shared" si="3"/>
        <v>0.10000000000000142</v>
      </c>
      <c r="Q14" s="12">
        <v>58.600920000000002</v>
      </c>
      <c r="R14" s="13"/>
      <c r="S14" s="105">
        <v>56.844718445497001</v>
      </c>
      <c r="T14" s="106">
        <f t="shared" si="4"/>
        <v>0.59999999999999432</v>
      </c>
      <c r="U14" s="14"/>
      <c r="V14" s="115">
        <v>57.810637957309197</v>
      </c>
      <c r="W14" s="16">
        <f t="shared" si="5"/>
        <v>9.9999999999994316E-2</v>
      </c>
      <c r="X14" s="12">
        <v>58.371560000000002</v>
      </c>
      <c r="Y14" s="13"/>
      <c r="Z14" s="105">
        <v>56.827084024764098</v>
      </c>
      <c r="AA14" s="106">
        <f t="shared" si="6"/>
        <v>0.29999999999999716</v>
      </c>
      <c r="AB14" s="14"/>
      <c r="AC14" s="15">
        <v>57.153741410281498</v>
      </c>
      <c r="AD14" s="16">
        <f t="shared" si="7"/>
        <v>0.20000000000000284</v>
      </c>
      <c r="AE14" s="12">
        <v>54.931190000000001</v>
      </c>
      <c r="AF14" s="13"/>
      <c r="AG14" s="105">
        <v>54.355598253855803</v>
      </c>
      <c r="AH14" s="106">
        <f t="shared" si="8"/>
        <v>1.1999999999999957</v>
      </c>
      <c r="AI14" s="14"/>
      <c r="AJ14" s="15">
        <v>53.556666047909999</v>
      </c>
      <c r="AK14" s="16">
        <f t="shared" si="9"/>
        <v>0.20000000000000284</v>
      </c>
      <c r="AL14" s="12">
        <v>52.981650000000002</v>
      </c>
      <c r="AM14" s="13">
        <f t="shared" si="10"/>
        <v>-0.70000000000000284</v>
      </c>
      <c r="AN14" s="17"/>
      <c r="AO14" s="105">
        <v>52.981999999999999</v>
      </c>
      <c r="AP14" s="106">
        <f t="shared" si="11"/>
        <v>-0.70000000000000284</v>
      </c>
      <c r="AQ14" s="14"/>
      <c r="AR14" s="15">
        <v>53.507704387312202</v>
      </c>
      <c r="AS14" s="16">
        <f t="shared" si="12"/>
        <v>0</v>
      </c>
    </row>
    <row r="15" spans="1:45" s="58" customFormat="1">
      <c r="A15" s="10"/>
      <c r="B15" s="59" t="s">
        <v>11</v>
      </c>
      <c r="C15" s="12">
        <v>55.857619999999997</v>
      </c>
      <c r="D15" s="13"/>
      <c r="E15" s="105">
        <v>55.261030468035401</v>
      </c>
      <c r="F15" s="106">
        <f t="shared" si="0"/>
        <v>-0.10000000000000142</v>
      </c>
      <c r="G15" s="14"/>
      <c r="H15" s="108">
        <v>55.570552091944997</v>
      </c>
      <c r="I15" s="109">
        <f t="shared" si="1"/>
        <v>0.10000000000000142</v>
      </c>
      <c r="J15" s="12">
        <v>56.685769999999998</v>
      </c>
      <c r="K15" s="13"/>
      <c r="L15" s="105">
        <v>55.117074760611402</v>
      </c>
      <c r="M15" s="106">
        <f t="shared" si="2"/>
        <v>1.3999999999999986</v>
      </c>
      <c r="N15" s="14"/>
      <c r="O15" s="15">
        <v>55.226810957092503</v>
      </c>
      <c r="P15" s="16">
        <f t="shared" si="3"/>
        <v>0</v>
      </c>
      <c r="Q15" s="12">
        <v>59.080719999999999</v>
      </c>
      <c r="R15" s="13"/>
      <c r="S15" s="105">
        <v>58.1107475675039</v>
      </c>
      <c r="T15" s="106">
        <f t="shared" si="4"/>
        <v>1.3000000000000043</v>
      </c>
      <c r="U15" s="14"/>
      <c r="V15" s="115">
        <v>58.010866417877502</v>
      </c>
      <c r="W15" s="16">
        <f t="shared" si="5"/>
        <v>0.20000000000000284</v>
      </c>
      <c r="X15" s="12">
        <v>58.183860000000003</v>
      </c>
      <c r="Y15" s="13"/>
      <c r="Z15" s="105">
        <v>56.8957285373831</v>
      </c>
      <c r="AA15" s="106">
        <f t="shared" si="6"/>
        <v>0.10000000000000142</v>
      </c>
      <c r="AB15" s="14"/>
      <c r="AC15" s="15">
        <v>57.411543166084499</v>
      </c>
      <c r="AD15" s="16">
        <f t="shared" si="7"/>
        <v>0.19999999999999574</v>
      </c>
      <c r="AE15" s="12">
        <v>53.699550000000002</v>
      </c>
      <c r="AF15" s="13"/>
      <c r="AG15" s="105">
        <v>53.455986228866202</v>
      </c>
      <c r="AH15" s="106">
        <f t="shared" si="8"/>
        <v>-0.89999999999999858</v>
      </c>
      <c r="AI15" s="14"/>
      <c r="AJ15" s="15">
        <v>53.528079282847699</v>
      </c>
      <c r="AK15" s="16">
        <f t="shared" si="9"/>
        <v>-0.10000000000000142</v>
      </c>
      <c r="AL15" s="12">
        <v>52.466369999999998</v>
      </c>
      <c r="AM15" s="13">
        <f t="shared" si="10"/>
        <v>-0.5</v>
      </c>
      <c r="AN15" s="17"/>
      <c r="AO15" s="105">
        <v>52.466000000000001</v>
      </c>
      <c r="AP15" s="106">
        <f t="shared" si="11"/>
        <v>-0.5</v>
      </c>
      <c r="AQ15" s="14"/>
      <c r="AR15" s="15">
        <v>53.474453952086797</v>
      </c>
      <c r="AS15" s="16">
        <f t="shared" si="12"/>
        <v>0</v>
      </c>
    </row>
    <row r="16" spans="1:45" s="58" customFormat="1">
      <c r="A16" s="10"/>
      <c r="B16" s="59" t="s">
        <v>12</v>
      </c>
      <c r="C16" s="12">
        <v>56.94444</v>
      </c>
      <c r="D16" s="13"/>
      <c r="E16" s="105">
        <v>55.906272870085303</v>
      </c>
      <c r="F16" s="106">
        <f t="shared" si="0"/>
        <v>0.60000000000000142</v>
      </c>
      <c r="G16" s="14"/>
      <c r="H16" s="108">
        <v>55.6456597220863</v>
      </c>
      <c r="I16" s="109">
        <f t="shared" si="1"/>
        <v>0</v>
      </c>
      <c r="J16" s="12">
        <v>59.061259999999997</v>
      </c>
      <c r="K16" s="13"/>
      <c r="L16" s="105">
        <v>56.976011103923497</v>
      </c>
      <c r="M16" s="106">
        <f t="shared" si="2"/>
        <v>1.8999999999999986</v>
      </c>
      <c r="N16" s="14"/>
      <c r="O16" s="15">
        <v>55.277449258700202</v>
      </c>
      <c r="P16" s="16">
        <f t="shared" si="3"/>
        <v>9.9999999999994316E-2</v>
      </c>
      <c r="Q16" s="12">
        <v>61.226849999999999</v>
      </c>
      <c r="R16" s="13"/>
      <c r="S16" s="105">
        <v>59.444776022820399</v>
      </c>
      <c r="T16" s="106">
        <f t="shared" si="4"/>
        <v>1.2999999999999972</v>
      </c>
      <c r="U16" s="14"/>
      <c r="V16" s="115">
        <v>58.292900036123001</v>
      </c>
      <c r="W16" s="16">
        <f t="shared" si="5"/>
        <v>0.29999999999999716</v>
      </c>
      <c r="X16" s="12">
        <v>59.72222</v>
      </c>
      <c r="Y16" s="13"/>
      <c r="Z16" s="105">
        <v>57.959432188340998</v>
      </c>
      <c r="AA16" s="106">
        <f t="shared" si="6"/>
        <v>1.1000000000000014</v>
      </c>
      <c r="AB16" s="14"/>
      <c r="AC16" s="15">
        <v>57.744989051139697</v>
      </c>
      <c r="AD16" s="16">
        <f t="shared" si="7"/>
        <v>0.30000000000000426</v>
      </c>
      <c r="AE16" s="12">
        <v>53.935189999999999</v>
      </c>
      <c r="AF16" s="13"/>
      <c r="AG16" s="105">
        <v>53.655016906049802</v>
      </c>
      <c r="AH16" s="106">
        <f t="shared" si="8"/>
        <v>0.20000000000000284</v>
      </c>
      <c r="AI16" s="14"/>
      <c r="AJ16" s="15">
        <v>53.307167441190401</v>
      </c>
      <c r="AK16" s="16">
        <f t="shared" si="9"/>
        <v>-0.20000000000000284</v>
      </c>
      <c r="AL16" s="12">
        <v>52.893520000000002</v>
      </c>
      <c r="AM16" s="13">
        <f t="shared" si="10"/>
        <v>0.39999999999999858</v>
      </c>
      <c r="AN16" s="17"/>
      <c r="AO16" s="105">
        <v>52.88</v>
      </c>
      <c r="AP16" s="106">
        <f t="shared" si="11"/>
        <v>0.39999999999999858</v>
      </c>
      <c r="AQ16" s="14"/>
      <c r="AR16" s="15">
        <v>53.4172787969366</v>
      </c>
      <c r="AS16" s="16">
        <f t="shared" si="12"/>
        <v>-0.10000000000000142</v>
      </c>
    </row>
    <row r="17" spans="1:45" s="58" customFormat="1">
      <c r="A17" s="10">
        <v>2006</v>
      </c>
      <c r="B17" s="59" t="s">
        <v>4</v>
      </c>
      <c r="C17" s="12">
        <v>55.208329999999997</v>
      </c>
      <c r="D17" s="13">
        <f>(ROUND(C17,1)-ROUND(C5,1))</f>
        <v>1.5</v>
      </c>
      <c r="E17" s="105">
        <v>56.9496945598069</v>
      </c>
      <c r="F17" s="106">
        <f t="shared" si="0"/>
        <v>1</v>
      </c>
      <c r="G17" s="14">
        <f>(ROUND(E17,1)-ROUND(E5,1))</f>
        <v>1.6999999999999957</v>
      </c>
      <c r="H17" s="108">
        <v>55.712093864164601</v>
      </c>
      <c r="I17" s="109">
        <f t="shared" si="1"/>
        <v>0.10000000000000142</v>
      </c>
      <c r="J17" s="12">
        <v>53.09863</v>
      </c>
      <c r="K17" s="13">
        <f>(ROUND(J17,1)-ROUND(J5,1))</f>
        <v>-1.6000000000000014</v>
      </c>
      <c r="L17" s="105">
        <v>55.544745644930003</v>
      </c>
      <c r="M17" s="106">
        <f t="shared" si="2"/>
        <v>-1.5</v>
      </c>
      <c r="N17" s="14">
        <f>(ROUND(L17,1)-ROUND(L5,1))</f>
        <v>-1</v>
      </c>
      <c r="O17" s="15">
        <v>55.343458910389103</v>
      </c>
      <c r="P17" s="16">
        <f t="shared" si="3"/>
        <v>0</v>
      </c>
      <c r="Q17" s="12">
        <v>57.56579</v>
      </c>
      <c r="R17" s="13">
        <f>(ROUND(Q17,1)-ROUND(Q5,1))</f>
        <v>2</v>
      </c>
      <c r="S17" s="105">
        <v>60.051523104353301</v>
      </c>
      <c r="T17" s="106">
        <f t="shared" si="4"/>
        <v>0.70000000000000284</v>
      </c>
      <c r="U17" s="14">
        <f>(ROUND(S17,1)-ROUND(S5,1))</f>
        <v>2.3999999999999986</v>
      </c>
      <c r="V17" s="115">
        <v>58.498941270902797</v>
      </c>
      <c r="W17" s="16">
        <f t="shared" si="5"/>
        <v>0.20000000000000284</v>
      </c>
      <c r="X17" s="12">
        <v>57.346490000000003</v>
      </c>
      <c r="Y17" s="13">
        <f>(ROUND(X17,1)-ROUND(X5,1))</f>
        <v>3</v>
      </c>
      <c r="Z17" s="105">
        <v>59.999114220004799</v>
      </c>
      <c r="AA17" s="106">
        <f t="shared" si="6"/>
        <v>2</v>
      </c>
      <c r="AB17" s="14">
        <f>(ROUND(Z17,1)-ROUND(Z5,1))</f>
        <v>3.3999999999999986</v>
      </c>
      <c r="AC17" s="15">
        <v>58.069077562257</v>
      </c>
      <c r="AD17" s="16">
        <f t="shared" si="7"/>
        <v>0.39999999999999858</v>
      </c>
      <c r="AE17" s="12">
        <v>51.754390000000001</v>
      </c>
      <c r="AF17" s="13">
        <f>(ROUND(AE17,1)-ROUND(AE5,1))</f>
        <v>0.39999999999999858</v>
      </c>
      <c r="AG17" s="105">
        <v>53.406113561198801</v>
      </c>
      <c r="AH17" s="106">
        <f t="shared" si="8"/>
        <v>-0.30000000000000426</v>
      </c>
      <c r="AI17" s="14">
        <f>(ROUND(AG17,1)-ROUND(AG5,1))</f>
        <v>0.5</v>
      </c>
      <c r="AJ17" s="15">
        <v>53.006488758345</v>
      </c>
      <c r="AK17" s="16">
        <f t="shared" si="9"/>
        <v>-0.29999999999999716</v>
      </c>
      <c r="AL17" s="12">
        <v>54.166670000000003</v>
      </c>
      <c r="AM17" s="13">
        <f t="shared" si="10"/>
        <v>1.3000000000000043</v>
      </c>
      <c r="AN17" s="17">
        <f>(ROUND(AL17,1)-ROUND(AL5,1))</f>
        <v>0.60000000000000142</v>
      </c>
      <c r="AO17" s="105">
        <v>54.167000000000002</v>
      </c>
      <c r="AP17" s="106">
        <f t="shared" si="11"/>
        <v>1.3000000000000043</v>
      </c>
      <c r="AQ17" s="14">
        <f>(ROUND(AO17,1)-ROUND(AO5,1))</f>
        <v>0.80000000000000426</v>
      </c>
      <c r="AR17" s="15">
        <v>53.338469026453303</v>
      </c>
      <c r="AS17" s="16">
        <f t="shared" si="12"/>
        <v>-0.10000000000000142</v>
      </c>
    </row>
    <row r="18" spans="1:45" s="58" customFormat="1">
      <c r="A18" s="10"/>
      <c r="B18" s="59" t="s">
        <v>5</v>
      </c>
      <c r="C18" s="12">
        <v>54.48789</v>
      </c>
      <c r="D18" s="13">
        <f t="shared" ref="D18:D81" si="13">(ROUND(C18,1)-ROUND(C6,1))</f>
        <v>-1.7999999999999972</v>
      </c>
      <c r="E18" s="105">
        <v>54.827191080924401</v>
      </c>
      <c r="F18" s="106">
        <f t="shared" si="0"/>
        <v>-2.1000000000000014</v>
      </c>
      <c r="G18" s="14">
        <f t="shared" ref="G18:G81" si="14">(ROUND(E18,1)-ROUND(E6,1))</f>
        <v>-1.8000000000000043</v>
      </c>
      <c r="H18" s="108">
        <v>55.667708311158698</v>
      </c>
      <c r="I18" s="109">
        <f t="shared" si="1"/>
        <v>0</v>
      </c>
      <c r="J18" s="12">
        <v>50.443289999999998</v>
      </c>
      <c r="K18" s="13">
        <f t="shared" ref="K18:K81" si="15">(ROUND(J18,1)-ROUND(J6,1))</f>
        <v>-2.7000000000000028</v>
      </c>
      <c r="L18" s="105">
        <v>52.3222528752747</v>
      </c>
      <c r="M18" s="106">
        <f t="shared" si="2"/>
        <v>-3.2000000000000028</v>
      </c>
      <c r="N18" s="14">
        <f t="shared" ref="N18:N81" si="16">(ROUND(L18,1)-ROUND(L6,1))</f>
        <v>-2.8000000000000043</v>
      </c>
      <c r="O18" s="15">
        <v>55.334434217873699</v>
      </c>
      <c r="P18" s="16">
        <f t="shared" si="3"/>
        <v>0</v>
      </c>
      <c r="Q18" s="12">
        <v>55.726869999999998</v>
      </c>
      <c r="R18" s="13">
        <f t="shared" ref="R18:R81" si="17">(ROUND(Q18,1)-ROUND(Q6,1))</f>
        <v>-2.5</v>
      </c>
      <c r="S18" s="105">
        <v>56.941592743984501</v>
      </c>
      <c r="T18" s="106">
        <f t="shared" si="4"/>
        <v>-3.2000000000000028</v>
      </c>
      <c r="U18" s="14">
        <f t="shared" ref="U18:U81" si="18">(ROUND(S18,1)-ROUND(S6,1))</f>
        <v>-2.5</v>
      </c>
      <c r="V18" s="115">
        <v>58.429656199943501</v>
      </c>
      <c r="W18" s="16">
        <f t="shared" si="5"/>
        <v>-0.10000000000000142</v>
      </c>
      <c r="X18" s="12">
        <v>56.497799999999998</v>
      </c>
      <c r="Y18" s="13">
        <f t="shared" ref="Y18:Y81" si="19">(ROUND(X18,1)-ROUND(X6,1))</f>
        <v>-2.1000000000000014</v>
      </c>
      <c r="Z18" s="105">
        <v>57.189195571401498</v>
      </c>
      <c r="AA18" s="106">
        <f t="shared" si="6"/>
        <v>-2.7999999999999972</v>
      </c>
      <c r="AB18" s="14">
        <f t="shared" ref="AB18:AB81" si="20">(ROUND(Z18,1)-ROUND(Z6,1))</f>
        <v>-2.0999999999999943</v>
      </c>
      <c r="AC18" s="15">
        <v>58.207144192771601</v>
      </c>
      <c r="AD18" s="16">
        <f t="shared" si="7"/>
        <v>0.10000000000000142</v>
      </c>
      <c r="AE18" s="12">
        <v>51.431719999999999</v>
      </c>
      <c r="AF18" s="13">
        <f t="shared" ref="AF18:AF81" si="21">(ROUND(AE18,1)-ROUND(AE6,1))</f>
        <v>-2.8000000000000043</v>
      </c>
      <c r="AG18" s="105">
        <v>51.558671691357802</v>
      </c>
      <c r="AH18" s="106">
        <f t="shared" si="8"/>
        <v>-1.7999999999999972</v>
      </c>
      <c r="AI18" s="14">
        <f t="shared" ref="AI18:AI81" si="22">(ROUND(AG18,1)-ROUND(AG6,1))</f>
        <v>-2.6999999999999957</v>
      </c>
      <c r="AJ18" s="15">
        <v>52.736139191229299</v>
      </c>
      <c r="AK18" s="16">
        <f t="shared" si="9"/>
        <v>-0.29999999999999716</v>
      </c>
      <c r="AL18" s="12">
        <v>54.29515</v>
      </c>
      <c r="AM18" s="13">
        <f t="shared" si="10"/>
        <v>9.9999999999994316E-2</v>
      </c>
      <c r="AN18" s="17">
        <f t="shared" ref="AN18:AN81" si="23">(ROUND(AL18,1)-ROUND(AL6,1))</f>
        <v>0</v>
      </c>
      <c r="AO18" s="105">
        <v>54.295000000000002</v>
      </c>
      <c r="AP18" s="106">
        <f t="shared" si="11"/>
        <v>9.9999999999994316E-2</v>
      </c>
      <c r="AQ18" s="14">
        <f t="shared" ref="AQ18:AQ81" si="24">(ROUND(AO18,1)-ROUND(AO6,1))</f>
        <v>0</v>
      </c>
      <c r="AR18" s="15">
        <v>53.251388838731799</v>
      </c>
      <c r="AS18" s="16">
        <f t="shared" si="12"/>
        <v>0</v>
      </c>
    </row>
    <row r="19" spans="1:45" s="58" customFormat="1">
      <c r="A19" s="10"/>
      <c r="B19" s="59" t="s">
        <v>6</v>
      </c>
      <c r="C19" s="12">
        <v>55.443550000000002</v>
      </c>
      <c r="D19" s="13">
        <f t="shared" si="13"/>
        <v>-0.70000000000000284</v>
      </c>
      <c r="E19" s="105">
        <v>54.860628848478903</v>
      </c>
      <c r="F19" s="106">
        <f t="shared" si="0"/>
        <v>0.10000000000000142</v>
      </c>
      <c r="G19" s="14">
        <f t="shared" si="14"/>
        <v>-1.3999999999999986</v>
      </c>
      <c r="H19" s="108">
        <v>55.476370814686398</v>
      </c>
      <c r="I19" s="109">
        <f t="shared" si="1"/>
        <v>-0.20000000000000284</v>
      </c>
      <c r="J19" s="12">
        <v>54.295560000000002</v>
      </c>
      <c r="K19" s="13">
        <f t="shared" si="15"/>
        <v>-0.20000000000000284</v>
      </c>
      <c r="L19" s="105">
        <v>53.992317332902203</v>
      </c>
      <c r="M19" s="106">
        <f t="shared" si="2"/>
        <v>1.7000000000000028</v>
      </c>
      <c r="N19" s="14">
        <f t="shared" si="16"/>
        <v>-0.29999999999999716</v>
      </c>
      <c r="O19" s="15">
        <v>55.172778830373701</v>
      </c>
      <c r="P19" s="16">
        <f t="shared" si="3"/>
        <v>-9.9999999999994316E-2</v>
      </c>
      <c r="Q19" s="12">
        <v>58.179720000000003</v>
      </c>
      <c r="R19" s="13">
        <f t="shared" si="17"/>
        <v>-1.5</v>
      </c>
      <c r="S19" s="105">
        <v>56.758021869707598</v>
      </c>
      <c r="T19" s="106">
        <f t="shared" si="4"/>
        <v>-0.10000000000000142</v>
      </c>
      <c r="U19" s="14">
        <f t="shared" si="18"/>
        <v>-2.6000000000000014</v>
      </c>
      <c r="V19" s="115">
        <v>58.036340817404401</v>
      </c>
      <c r="W19" s="16">
        <f t="shared" si="5"/>
        <v>-0.39999999999999858</v>
      </c>
      <c r="X19" s="12">
        <v>58.640549999999998</v>
      </c>
      <c r="Y19" s="13">
        <f t="shared" si="19"/>
        <v>-0.79999999999999716</v>
      </c>
      <c r="Z19" s="105">
        <v>57.414564235127301</v>
      </c>
      <c r="AA19" s="106">
        <f t="shared" si="6"/>
        <v>0.19999999999999574</v>
      </c>
      <c r="AB19" s="14">
        <f t="shared" si="20"/>
        <v>-2.3000000000000043</v>
      </c>
      <c r="AC19" s="15">
        <v>58.030205446226901</v>
      </c>
      <c r="AD19" s="16">
        <f t="shared" si="7"/>
        <v>-0.20000000000000284</v>
      </c>
      <c r="AE19" s="12">
        <v>52.30415</v>
      </c>
      <c r="AF19" s="13">
        <f t="shared" si="21"/>
        <v>-1.2000000000000028</v>
      </c>
      <c r="AG19" s="105">
        <v>51.918468303682701</v>
      </c>
      <c r="AH19" s="106">
        <f t="shared" si="8"/>
        <v>0.29999999999999716</v>
      </c>
      <c r="AI19" s="14">
        <f t="shared" si="22"/>
        <v>-1.3000000000000043</v>
      </c>
      <c r="AJ19" s="15">
        <v>52.6059844023086</v>
      </c>
      <c r="AK19" s="16">
        <f t="shared" si="9"/>
        <v>-0.10000000000000142</v>
      </c>
      <c r="AL19" s="12">
        <v>52.649769999999997</v>
      </c>
      <c r="AM19" s="13">
        <f t="shared" si="10"/>
        <v>-1.6999999999999957</v>
      </c>
      <c r="AN19" s="17">
        <f t="shared" si="23"/>
        <v>0.80000000000000426</v>
      </c>
      <c r="AO19" s="105">
        <v>52.65</v>
      </c>
      <c r="AP19" s="106">
        <f t="shared" si="11"/>
        <v>-1.5999999999999943</v>
      </c>
      <c r="AQ19" s="14">
        <f t="shared" si="24"/>
        <v>0.90000000000000568</v>
      </c>
      <c r="AR19" s="15">
        <v>53.165258220505599</v>
      </c>
      <c r="AS19" s="16">
        <f t="shared" si="12"/>
        <v>-9.9999999999994316E-2</v>
      </c>
    </row>
    <row r="20" spans="1:45" s="58" customFormat="1">
      <c r="A20" s="10"/>
      <c r="B20" s="59" t="s">
        <v>7</v>
      </c>
      <c r="C20" s="12">
        <v>55.957450000000001</v>
      </c>
      <c r="D20" s="13">
        <f t="shared" si="13"/>
        <v>0.79999999999999716</v>
      </c>
      <c r="E20" s="105">
        <v>55.912025696252499</v>
      </c>
      <c r="F20" s="106">
        <f t="shared" si="0"/>
        <v>1</v>
      </c>
      <c r="G20" s="14">
        <f t="shared" si="14"/>
        <v>1.3999999999999986</v>
      </c>
      <c r="H20" s="108">
        <v>55.203071199725798</v>
      </c>
      <c r="I20" s="109">
        <f t="shared" si="1"/>
        <v>-0.29999999999999716</v>
      </c>
      <c r="J20" s="12">
        <v>57.362679999999997</v>
      </c>
      <c r="K20" s="13">
        <f t="shared" si="15"/>
        <v>6.1000000000000014</v>
      </c>
      <c r="L20" s="105">
        <v>57.427563093688804</v>
      </c>
      <c r="M20" s="106">
        <f t="shared" si="2"/>
        <v>3.3999999999999986</v>
      </c>
      <c r="N20" s="14">
        <f t="shared" si="16"/>
        <v>6</v>
      </c>
      <c r="O20" s="15">
        <v>54.9109169680588</v>
      </c>
      <c r="P20" s="16">
        <f t="shared" si="3"/>
        <v>-0.30000000000000426</v>
      </c>
      <c r="Q20" s="12">
        <v>59.255319999999998</v>
      </c>
      <c r="R20" s="13">
        <f t="shared" si="17"/>
        <v>2.0999999999999943</v>
      </c>
      <c r="S20" s="105">
        <v>59.172004536384001</v>
      </c>
      <c r="T20" s="106">
        <f t="shared" si="4"/>
        <v>2.4000000000000057</v>
      </c>
      <c r="U20" s="14">
        <f t="shared" si="18"/>
        <v>3.3000000000000043</v>
      </c>
      <c r="V20" s="115">
        <v>57.439914205188899</v>
      </c>
      <c r="W20" s="16">
        <f t="shared" si="5"/>
        <v>-0.60000000000000142</v>
      </c>
      <c r="X20" s="12">
        <v>58.404260000000001</v>
      </c>
      <c r="Y20" s="13">
        <f t="shared" si="19"/>
        <v>-0.89999999999999858</v>
      </c>
      <c r="Z20" s="105">
        <v>58.727547986226803</v>
      </c>
      <c r="AA20" s="106">
        <f t="shared" si="6"/>
        <v>1.3000000000000043</v>
      </c>
      <c r="AB20" s="14">
        <f t="shared" si="20"/>
        <v>0.70000000000000284</v>
      </c>
      <c r="AC20" s="15">
        <v>57.613813544103103</v>
      </c>
      <c r="AD20" s="16">
        <f t="shared" si="7"/>
        <v>-0.39999999999999858</v>
      </c>
      <c r="AE20" s="12">
        <v>53.08511</v>
      </c>
      <c r="AF20" s="13">
        <f t="shared" si="21"/>
        <v>0.5</v>
      </c>
      <c r="AG20" s="105">
        <v>53.072174798038702</v>
      </c>
      <c r="AH20" s="106">
        <f t="shared" si="8"/>
        <v>1.2000000000000028</v>
      </c>
      <c r="AI20" s="14">
        <f t="shared" si="22"/>
        <v>0.5</v>
      </c>
      <c r="AJ20" s="15">
        <v>52.707611985861497</v>
      </c>
      <c r="AK20" s="16">
        <f t="shared" si="9"/>
        <v>0.10000000000000142</v>
      </c>
      <c r="AL20" s="12">
        <v>53.08511</v>
      </c>
      <c r="AM20" s="13">
        <f t="shared" si="10"/>
        <v>0.5</v>
      </c>
      <c r="AN20" s="17">
        <f t="shared" si="23"/>
        <v>1.2000000000000028</v>
      </c>
      <c r="AO20" s="105">
        <v>53.085000000000001</v>
      </c>
      <c r="AP20" s="106">
        <f t="shared" si="11"/>
        <v>0.39999999999999858</v>
      </c>
      <c r="AQ20" s="14">
        <f t="shared" si="24"/>
        <v>1.2000000000000028</v>
      </c>
      <c r="AR20" s="15">
        <v>53.095885311745299</v>
      </c>
      <c r="AS20" s="16">
        <f t="shared" si="12"/>
        <v>-0.10000000000000142</v>
      </c>
    </row>
    <row r="21" spans="1:45" s="58" customFormat="1">
      <c r="A21" s="10"/>
      <c r="B21" s="59" t="s">
        <v>6</v>
      </c>
      <c r="C21" s="12">
        <v>54.835970000000003</v>
      </c>
      <c r="D21" s="13">
        <f t="shared" si="13"/>
        <v>0.69999999999999574</v>
      </c>
      <c r="E21" s="105">
        <v>54.984044449168003</v>
      </c>
      <c r="F21" s="106">
        <f t="shared" si="0"/>
        <v>-0.89999999999999858</v>
      </c>
      <c r="G21" s="14">
        <f t="shared" si="14"/>
        <v>0.70000000000000284</v>
      </c>
      <c r="H21" s="108">
        <v>54.956550403058998</v>
      </c>
      <c r="I21" s="109">
        <f t="shared" si="1"/>
        <v>-0.20000000000000284</v>
      </c>
      <c r="J21" s="12">
        <v>54.892189999999999</v>
      </c>
      <c r="K21" s="13">
        <f t="shared" si="15"/>
        <v>0.5</v>
      </c>
      <c r="L21" s="105">
        <v>54.673901479506</v>
      </c>
      <c r="M21" s="106">
        <f t="shared" si="2"/>
        <v>-2.6999999999999957</v>
      </c>
      <c r="N21" s="14">
        <f t="shared" si="16"/>
        <v>0.70000000000000284</v>
      </c>
      <c r="O21" s="15">
        <v>54.679332157531299</v>
      </c>
      <c r="P21" s="16">
        <f t="shared" si="3"/>
        <v>-0.19999999999999574</v>
      </c>
      <c r="Q21" s="12">
        <v>56.787329999999997</v>
      </c>
      <c r="R21" s="13">
        <f t="shared" si="17"/>
        <v>0</v>
      </c>
      <c r="S21" s="105">
        <v>57.009930746563398</v>
      </c>
      <c r="T21" s="106">
        <f t="shared" si="4"/>
        <v>-2.2000000000000028</v>
      </c>
      <c r="U21" s="14">
        <f t="shared" si="18"/>
        <v>-0.10000000000000142</v>
      </c>
      <c r="V21" s="115">
        <v>56.891442296561998</v>
      </c>
      <c r="W21" s="16">
        <f t="shared" si="5"/>
        <v>-0.5</v>
      </c>
      <c r="X21" s="12">
        <v>56.900449999999999</v>
      </c>
      <c r="Y21" s="13">
        <f t="shared" si="19"/>
        <v>2.7999999999999972</v>
      </c>
      <c r="Z21" s="105">
        <v>56.998895093963696</v>
      </c>
      <c r="AA21" s="106">
        <f t="shared" si="6"/>
        <v>-1.7000000000000028</v>
      </c>
      <c r="AB21" s="14">
        <f t="shared" si="20"/>
        <v>2.7000000000000028</v>
      </c>
      <c r="AC21" s="15">
        <v>57.136285500784503</v>
      </c>
      <c r="AD21" s="16">
        <f t="shared" si="7"/>
        <v>-0.5</v>
      </c>
      <c r="AE21" s="12">
        <v>53.054299999999998</v>
      </c>
      <c r="AF21" s="13">
        <f t="shared" si="21"/>
        <v>1.3000000000000043</v>
      </c>
      <c r="AG21" s="105">
        <v>53.231841454137196</v>
      </c>
      <c r="AH21" s="106">
        <f t="shared" si="8"/>
        <v>0.10000000000000142</v>
      </c>
      <c r="AI21" s="14">
        <f t="shared" si="22"/>
        <v>1.2000000000000028</v>
      </c>
      <c r="AJ21" s="15">
        <v>52.963402682968599</v>
      </c>
      <c r="AK21" s="16">
        <f t="shared" si="9"/>
        <v>0.29999999999999716</v>
      </c>
      <c r="AL21" s="12">
        <v>52.60181</v>
      </c>
      <c r="AM21" s="13">
        <f t="shared" si="10"/>
        <v>-0.5</v>
      </c>
      <c r="AN21" s="17">
        <f t="shared" si="23"/>
        <v>-1</v>
      </c>
      <c r="AO21" s="105">
        <v>52.601999999999997</v>
      </c>
      <c r="AP21" s="106">
        <f t="shared" si="11"/>
        <v>-0.5</v>
      </c>
      <c r="AQ21" s="14">
        <f t="shared" si="24"/>
        <v>-1</v>
      </c>
      <c r="AR21" s="15">
        <v>53.0434613030599</v>
      </c>
      <c r="AS21" s="16">
        <f t="shared" si="12"/>
        <v>-0.10000000000000142</v>
      </c>
    </row>
    <row r="22" spans="1:45" s="58" customFormat="1">
      <c r="A22" s="10"/>
      <c r="B22" s="59" t="s">
        <v>8</v>
      </c>
      <c r="C22" s="12">
        <v>54.744320000000002</v>
      </c>
      <c r="D22" s="13">
        <f t="shared" si="13"/>
        <v>-1.1999999999999957</v>
      </c>
      <c r="E22" s="105">
        <v>54.852292550807299</v>
      </c>
      <c r="F22" s="106">
        <f t="shared" si="0"/>
        <v>-0.10000000000000142</v>
      </c>
      <c r="G22" s="14">
        <f t="shared" si="14"/>
        <v>-1</v>
      </c>
      <c r="H22" s="108">
        <v>54.772127344333299</v>
      </c>
      <c r="I22" s="109">
        <f t="shared" si="1"/>
        <v>-0.20000000000000284</v>
      </c>
      <c r="J22" s="12">
        <v>54.697189999999999</v>
      </c>
      <c r="K22" s="13">
        <f t="shared" si="15"/>
        <v>0.30000000000000426</v>
      </c>
      <c r="L22" s="105">
        <v>55.158749645765603</v>
      </c>
      <c r="M22" s="106">
        <f t="shared" si="2"/>
        <v>0.5</v>
      </c>
      <c r="N22" s="14">
        <f t="shared" si="16"/>
        <v>0.5</v>
      </c>
      <c r="O22" s="15">
        <v>54.616884260159701</v>
      </c>
      <c r="P22" s="16">
        <f t="shared" si="3"/>
        <v>-0.10000000000000142</v>
      </c>
      <c r="Q22" s="12">
        <v>56.25</v>
      </c>
      <c r="R22" s="13">
        <f t="shared" si="17"/>
        <v>-2.8000000000000043</v>
      </c>
      <c r="S22" s="105">
        <v>56.364081467547102</v>
      </c>
      <c r="T22" s="106">
        <f t="shared" si="4"/>
        <v>-0.60000000000000142</v>
      </c>
      <c r="U22" s="14">
        <f t="shared" si="18"/>
        <v>-2.7000000000000028</v>
      </c>
      <c r="V22" s="115">
        <v>56.487360609681602</v>
      </c>
      <c r="W22" s="16">
        <f t="shared" si="5"/>
        <v>-0.39999999999999858</v>
      </c>
      <c r="X22" s="12">
        <v>56.022730000000003</v>
      </c>
      <c r="Y22" s="13">
        <f t="shared" si="19"/>
        <v>0.10000000000000142</v>
      </c>
      <c r="Z22" s="105">
        <v>57.045840670662997</v>
      </c>
      <c r="AA22" s="106">
        <f t="shared" si="6"/>
        <v>0</v>
      </c>
      <c r="AB22" s="14">
        <f t="shared" si="20"/>
        <v>0.10000000000000142</v>
      </c>
      <c r="AC22" s="15">
        <v>56.700999823816304</v>
      </c>
      <c r="AD22" s="16">
        <f t="shared" si="7"/>
        <v>-0.39999999999999858</v>
      </c>
      <c r="AE22" s="12">
        <v>53.409089999999999</v>
      </c>
      <c r="AF22" s="13">
        <f t="shared" si="21"/>
        <v>0.79999999999999716</v>
      </c>
      <c r="AG22" s="105">
        <v>53.190191478724898</v>
      </c>
      <c r="AH22" s="106">
        <f t="shared" si="8"/>
        <v>0</v>
      </c>
      <c r="AI22" s="14">
        <f t="shared" si="22"/>
        <v>0.80000000000000426</v>
      </c>
      <c r="AJ22" s="15">
        <v>53.2230862726963</v>
      </c>
      <c r="AK22" s="16">
        <f t="shared" si="9"/>
        <v>0.20000000000000284</v>
      </c>
      <c r="AL22" s="12">
        <v>53.295450000000002</v>
      </c>
      <c r="AM22" s="13">
        <f t="shared" si="10"/>
        <v>0.69999999999999574</v>
      </c>
      <c r="AN22" s="17">
        <f t="shared" si="23"/>
        <v>-2.6000000000000014</v>
      </c>
      <c r="AO22" s="105">
        <v>53.295000000000002</v>
      </c>
      <c r="AP22" s="106">
        <f t="shared" si="11"/>
        <v>0.69999999999999574</v>
      </c>
      <c r="AQ22" s="14">
        <f t="shared" si="24"/>
        <v>-2.6000000000000014</v>
      </c>
      <c r="AR22" s="15">
        <v>53.004587305203103</v>
      </c>
      <c r="AS22" s="16">
        <f t="shared" si="12"/>
        <v>0</v>
      </c>
    </row>
    <row r="23" spans="1:45" s="58" customFormat="1">
      <c r="A23" s="10"/>
      <c r="B23" s="59" t="s">
        <v>8</v>
      </c>
      <c r="C23" s="12">
        <v>54.029609999999998</v>
      </c>
      <c r="D23" s="13">
        <f t="shared" si="13"/>
        <v>-2.3999999999999986</v>
      </c>
      <c r="E23" s="105">
        <v>54.073438244460696</v>
      </c>
      <c r="F23" s="106">
        <f t="shared" si="0"/>
        <v>-0.79999999999999716</v>
      </c>
      <c r="G23" s="14">
        <f t="shared" si="14"/>
        <v>-2.2999999999999972</v>
      </c>
      <c r="H23" s="108">
        <v>54.644357633313298</v>
      </c>
      <c r="I23" s="109">
        <f t="shared" si="1"/>
        <v>-0.19999999999999574</v>
      </c>
      <c r="J23" s="12">
        <v>53.710760000000001</v>
      </c>
      <c r="K23" s="13">
        <f t="shared" si="15"/>
        <v>-3.2999999999999972</v>
      </c>
      <c r="L23" s="105">
        <v>53.177858027690696</v>
      </c>
      <c r="M23" s="106">
        <f t="shared" si="2"/>
        <v>-2</v>
      </c>
      <c r="N23" s="14">
        <f t="shared" si="16"/>
        <v>-3.2999999999999972</v>
      </c>
      <c r="O23" s="15">
        <v>54.606447540168297</v>
      </c>
      <c r="P23" s="16">
        <f t="shared" si="3"/>
        <v>0</v>
      </c>
      <c r="Q23" s="12">
        <v>54.93421</v>
      </c>
      <c r="R23" s="13">
        <f t="shared" si="17"/>
        <v>-4</v>
      </c>
      <c r="S23" s="105">
        <v>55.066689016440897</v>
      </c>
      <c r="T23" s="106">
        <f t="shared" si="4"/>
        <v>-1.2999999999999972</v>
      </c>
      <c r="U23" s="14">
        <f t="shared" si="18"/>
        <v>-3.8999999999999986</v>
      </c>
      <c r="V23" s="115">
        <v>56.182726768149301</v>
      </c>
      <c r="W23" s="16">
        <f t="shared" si="5"/>
        <v>-0.29999999999999716</v>
      </c>
      <c r="X23" s="12">
        <v>54.824559999999998</v>
      </c>
      <c r="Y23" s="13">
        <f t="shared" si="19"/>
        <v>-4.2000000000000028</v>
      </c>
      <c r="Z23" s="105">
        <v>54.787955544196699</v>
      </c>
      <c r="AA23" s="106">
        <f t="shared" si="6"/>
        <v>-2.2000000000000028</v>
      </c>
      <c r="AB23" s="14">
        <f t="shared" si="20"/>
        <v>-4.2000000000000028</v>
      </c>
      <c r="AC23" s="15">
        <v>56.3349475781229</v>
      </c>
      <c r="AD23" s="16">
        <f t="shared" si="7"/>
        <v>-0.40000000000000568</v>
      </c>
      <c r="AE23" s="12">
        <v>53.289470000000001</v>
      </c>
      <c r="AF23" s="13">
        <f t="shared" si="21"/>
        <v>-0.60000000000000142</v>
      </c>
      <c r="AG23" s="105">
        <v>53.256553797490398</v>
      </c>
      <c r="AH23" s="106">
        <f t="shared" si="8"/>
        <v>9.9999999999994316E-2</v>
      </c>
      <c r="AI23" s="14">
        <f t="shared" si="22"/>
        <v>-0.60000000000000142</v>
      </c>
      <c r="AJ23" s="15">
        <v>53.360792445518101</v>
      </c>
      <c r="AK23" s="16">
        <f t="shared" si="9"/>
        <v>0.19999999999999574</v>
      </c>
      <c r="AL23" s="12">
        <v>53.070180000000001</v>
      </c>
      <c r="AM23" s="13">
        <f t="shared" si="10"/>
        <v>-0.19999999999999574</v>
      </c>
      <c r="AN23" s="17">
        <f t="shared" si="23"/>
        <v>-0.79999999999999716</v>
      </c>
      <c r="AO23" s="105">
        <v>53.07</v>
      </c>
      <c r="AP23" s="106">
        <f t="shared" si="11"/>
        <v>-0.19999999999999574</v>
      </c>
      <c r="AQ23" s="14">
        <f t="shared" si="24"/>
        <v>-0.79999999999999716</v>
      </c>
      <c r="AR23" s="15">
        <v>52.983979497838597</v>
      </c>
      <c r="AS23" s="16">
        <f t="shared" si="12"/>
        <v>0</v>
      </c>
    </row>
    <row r="24" spans="1:45" s="58" customFormat="1">
      <c r="A24" s="10"/>
      <c r="B24" s="59" t="s">
        <v>7</v>
      </c>
      <c r="C24" s="12">
        <v>54.204549999999998</v>
      </c>
      <c r="D24" s="13">
        <f t="shared" si="13"/>
        <v>-0.79999999999999716</v>
      </c>
      <c r="E24" s="105">
        <v>54.333762311775402</v>
      </c>
      <c r="F24" s="106">
        <f t="shared" si="0"/>
        <v>0.19999999999999574</v>
      </c>
      <c r="G24" s="14">
        <f t="shared" si="14"/>
        <v>-1</v>
      </c>
      <c r="H24" s="108">
        <v>54.485726300147903</v>
      </c>
      <c r="I24" s="109">
        <f t="shared" si="1"/>
        <v>-0.10000000000000142</v>
      </c>
      <c r="J24" s="12">
        <v>54.958260000000003</v>
      </c>
      <c r="K24" s="13">
        <f t="shared" si="15"/>
        <v>-0.29999999999999716</v>
      </c>
      <c r="L24" s="105">
        <v>54.174194880641103</v>
      </c>
      <c r="M24" s="106">
        <f t="shared" si="2"/>
        <v>1</v>
      </c>
      <c r="N24" s="14">
        <f t="shared" si="16"/>
        <v>-0.59999999999999432</v>
      </c>
      <c r="O24" s="15">
        <v>54.509382295836303</v>
      </c>
      <c r="P24" s="16">
        <f t="shared" si="3"/>
        <v>-0.10000000000000142</v>
      </c>
      <c r="Q24" s="12">
        <v>55.454549999999998</v>
      </c>
      <c r="R24" s="13">
        <f t="shared" si="17"/>
        <v>-1.7999999999999972</v>
      </c>
      <c r="S24" s="105">
        <v>55.665548756781099</v>
      </c>
      <c r="T24" s="106">
        <f t="shared" si="4"/>
        <v>0.60000000000000142</v>
      </c>
      <c r="U24" s="14">
        <f t="shared" si="18"/>
        <v>-2.0999999999999943</v>
      </c>
      <c r="V24" s="115">
        <v>55.882654786880003</v>
      </c>
      <c r="W24" s="16">
        <f t="shared" si="5"/>
        <v>-0.30000000000000426</v>
      </c>
      <c r="X24" s="12">
        <v>56.704549999999998</v>
      </c>
      <c r="Y24" s="13">
        <f t="shared" si="19"/>
        <v>-9.9999999999994316E-2</v>
      </c>
      <c r="Z24" s="105">
        <v>56.425059750911103</v>
      </c>
      <c r="AA24" s="106">
        <f t="shared" si="6"/>
        <v>1.6000000000000014</v>
      </c>
      <c r="AB24" s="14">
        <f t="shared" si="20"/>
        <v>-0.30000000000000426</v>
      </c>
      <c r="AC24" s="15">
        <v>55.987498564734302</v>
      </c>
      <c r="AD24" s="16">
        <f t="shared" si="7"/>
        <v>-0.29999999999999716</v>
      </c>
      <c r="AE24" s="12">
        <v>53.522730000000003</v>
      </c>
      <c r="AF24" s="13">
        <f t="shared" si="21"/>
        <v>2</v>
      </c>
      <c r="AG24" s="105">
        <v>53.624466954169698</v>
      </c>
      <c r="AH24" s="106">
        <f t="shared" si="8"/>
        <v>0.30000000000000426</v>
      </c>
      <c r="AI24" s="14">
        <f t="shared" si="22"/>
        <v>2</v>
      </c>
      <c r="AJ24" s="15">
        <v>53.279301791837703</v>
      </c>
      <c r="AK24" s="16">
        <f t="shared" si="9"/>
        <v>-0.10000000000000142</v>
      </c>
      <c r="AL24" s="12">
        <v>51.136360000000003</v>
      </c>
      <c r="AM24" s="13">
        <f t="shared" si="10"/>
        <v>-2</v>
      </c>
      <c r="AN24" s="17">
        <f t="shared" si="23"/>
        <v>-3.5</v>
      </c>
      <c r="AO24" s="105">
        <v>51.136000000000003</v>
      </c>
      <c r="AP24" s="106">
        <f t="shared" si="11"/>
        <v>-2</v>
      </c>
      <c r="AQ24" s="14">
        <f t="shared" si="24"/>
        <v>-3.5</v>
      </c>
      <c r="AR24" s="15">
        <v>52.986343812507599</v>
      </c>
      <c r="AS24" s="16">
        <f t="shared" si="12"/>
        <v>0</v>
      </c>
    </row>
    <row r="25" spans="1:45" s="58" customFormat="1">
      <c r="A25" s="10"/>
      <c r="B25" s="59" t="s">
        <v>9</v>
      </c>
      <c r="C25" s="12">
        <v>54.326920000000001</v>
      </c>
      <c r="D25" s="13">
        <f t="shared" si="13"/>
        <v>-0.10000000000000142</v>
      </c>
      <c r="E25" s="105">
        <v>54.736673663603597</v>
      </c>
      <c r="F25" s="106">
        <f t="shared" si="0"/>
        <v>0.40000000000000568</v>
      </c>
      <c r="G25" s="14">
        <f t="shared" si="14"/>
        <v>-9.9999999999994316E-2</v>
      </c>
      <c r="H25" s="108">
        <v>54.274056527303202</v>
      </c>
      <c r="I25" s="109">
        <f t="shared" si="1"/>
        <v>-0.20000000000000284</v>
      </c>
      <c r="J25" s="12">
        <v>53.128790000000002</v>
      </c>
      <c r="K25" s="13">
        <f t="shared" si="15"/>
        <v>-0.29999999999999716</v>
      </c>
      <c r="L25" s="105">
        <v>54.706202982571803</v>
      </c>
      <c r="M25" s="106">
        <f t="shared" si="2"/>
        <v>0.5</v>
      </c>
      <c r="N25" s="14">
        <f t="shared" si="16"/>
        <v>-0.39999999999999858</v>
      </c>
      <c r="O25" s="15">
        <v>54.283889526772001</v>
      </c>
      <c r="P25" s="16">
        <f t="shared" si="3"/>
        <v>-0.20000000000000284</v>
      </c>
      <c r="Q25" s="12">
        <v>54.914529999999999</v>
      </c>
      <c r="R25" s="13">
        <f t="shared" si="17"/>
        <v>0.19999999999999574</v>
      </c>
      <c r="S25" s="105">
        <v>56.274920159602701</v>
      </c>
      <c r="T25" s="106">
        <f t="shared" si="4"/>
        <v>0.59999999999999432</v>
      </c>
      <c r="U25" s="14">
        <f t="shared" si="18"/>
        <v>9.9999999999994316E-2</v>
      </c>
      <c r="V25" s="115">
        <v>55.588092850018697</v>
      </c>
      <c r="W25" s="16">
        <f t="shared" si="5"/>
        <v>-0.29999999999999716</v>
      </c>
      <c r="X25" s="12">
        <v>55.021369999999997</v>
      </c>
      <c r="Y25" s="13">
        <f t="shared" si="19"/>
        <v>-0.29999999999999716</v>
      </c>
      <c r="Z25" s="105">
        <v>56.110120308491702</v>
      </c>
      <c r="AA25" s="106">
        <f t="shared" si="6"/>
        <v>-0.29999999999999716</v>
      </c>
      <c r="AB25" s="14">
        <f t="shared" si="20"/>
        <v>-0.39999999999999858</v>
      </c>
      <c r="AC25" s="15">
        <v>55.675295963956998</v>
      </c>
      <c r="AD25" s="16">
        <f t="shared" si="7"/>
        <v>-0.29999999999999716</v>
      </c>
      <c r="AE25" s="12">
        <v>53.846150000000002</v>
      </c>
      <c r="AF25" s="13">
        <f t="shared" si="21"/>
        <v>0.19999999999999574</v>
      </c>
      <c r="AG25" s="105">
        <v>53.292123015364403</v>
      </c>
      <c r="AH25" s="106">
        <f t="shared" si="8"/>
        <v>-0.30000000000000426</v>
      </c>
      <c r="AI25" s="14">
        <f t="shared" si="22"/>
        <v>9.9999999999994316E-2</v>
      </c>
      <c r="AJ25" s="15">
        <v>53.008794284273101</v>
      </c>
      <c r="AK25" s="16">
        <f t="shared" si="9"/>
        <v>-0.29999999999999716</v>
      </c>
      <c r="AL25" s="12">
        <v>53.525640000000003</v>
      </c>
      <c r="AM25" s="13">
        <f t="shared" si="10"/>
        <v>2.3999999999999986</v>
      </c>
      <c r="AN25" s="17">
        <f t="shared" si="23"/>
        <v>-0.20000000000000284</v>
      </c>
      <c r="AO25" s="105">
        <v>53.526000000000003</v>
      </c>
      <c r="AP25" s="106">
        <f t="shared" si="11"/>
        <v>2.3999999999999986</v>
      </c>
      <c r="AQ25" s="14">
        <f t="shared" si="24"/>
        <v>-0.20000000000000284</v>
      </c>
      <c r="AR25" s="15">
        <v>53.014576176594304</v>
      </c>
      <c r="AS25" s="16">
        <f t="shared" si="12"/>
        <v>0</v>
      </c>
    </row>
    <row r="26" spans="1:45" s="58" customFormat="1">
      <c r="A26" s="10"/>
      <c r="B26" s="59" t="s">
        <v>10</v>
      </c>
      <c r="C26" s="12">
        <v>55.509480000000003</v>
      </c>
      <c r="D26" s="13">
        <f t="shared" si="13"/>
        <v>-0.70000000000000284</v>
      </c>
      <c r="E26" s="105">
        <v>54.758779106379002</v>
      </c>
      <c r="F26" s="106">
        <f t="shared" si="0"/>
        <v>9.9999999999994316E-2</v>
      </c>
      <c r="G26" s="14">
        <f t="shared" si="14"/>
        <v>-0.60000000000000142</v>
      </c>
      <c r="H26" s="108">
        <v>54.104990549492399</v>
      </c>
      <c r="I26" s="109">
        <f t="shared" si="1"/>
        <v>-0.19999999999999574</v>
      </c>
      <c r="J26" s="12">
        <v>56.569040000000001</v>
      </c>
      <c r="K26" s="13">
        <f t="shared" si="15"/>
        <v>1.7000000000000028</v>
      </c>
      <c r="L26" s="105">
        <v>55.590665208076501</v>
      </c>
      <c r="M26" s="106">
        <f t="shared" si="2"/>
        <v>0.89999999999999858</v>
      </c>
      <c r="N26" s="14">
        <f t="shared" si="16"/>
        <v>1.8999999999999986</v>
      </c>
      <c r="O26" s="15">
        <v>53.928290450326998</v>
      </c>
      <c r="P26" s="16">
        <f t="shared" si="3"/>
        <v>-0.39999999999999858</v>
      </c>
      <c r="Q26" s="12">
        <v>58.412320000000001</v>
      </c>
      <c r="R26" s="13">
        <f t="shared" si="17"/>
        <v>-0.20000000000000284</v>
      </c>
      <c r="S26" s="105">
        <v>56.7381653361983</v>
      </c>
      <c r="T26" s="106">
        <f t="shared" si="4"/>
        <v>0.40000000000000568</v>
      </c>
      <c r="U26" s="14">
        <f t="shared" si="18"/>
        <v>-9.9999999999994316E-2</v>
      </c>
      <c r="V26" s="115">
        <v>55.424270702688098</v>
      </c>
      <c r="W26" s="16">
        <f t="shared" si="5"/>
        <v>-0.20000000000000284</v>
      </c>
      <c r="X26" s="12">
        <v>57.938389999999998</v>
      </c>
      <c r="Y26" s="13">
        <f t="shared" si="19"/>
        <v>-0.5</v>
      </c>
      <c r="Z26" s="105">
        <v>56.546411477207002</v>
      </c>
      <c r="AA26" s="106">
        <f t="shared" si="6"/>
        <v>0.39999999999999858</v>
      </c>
      <c r="AB26" s="14">
        <f t="shared" si="20"/>
        <v>-0.29999999999999716</v>
      </c>
      <c r="AC26" s="15">
        <v>55.509225879672798</v>
      </c>
      <c r="AD26" s="16">
        <f t="shared" si="7"/>
        <v>-0.20000000000000284</v>
      </c>
      <c r="AE26" s="12">
        <v>52.962090000000003</v>
      </c>
      <c r="AF26" s="13">
        <f t="shared" si="21"/>
        <v>-1.8999999999999986</v>
      </c>
      <c r="AG26" s="105">
        <v>52.489686383239999</v>
      </c>
      <c r="AH26" s="106">
        <f t="shared" si="8"/>
        <v>-0.79999999999999716</v>
      </c>
      <c r="AI26" s="14">
        <f t="shared" si="22"/>
        <v>-1.8999999999999986</v>
      </c>
      <c r="AJ26" s="15">
        <v>52.6737105329521</v>
      </c>
      <c r="AK26" s="16">
        <f t="shared" si="9"/>
        <v>-0.29999999999999716</v>
      </c>
      <c r="AL26" s="12">
        <v>52.725119999999997</v>
      </c>
      <c r="AM26" s="13">
        <f t="shared" si="10"/>
        <v>-0.79999999999999716</v>
      </c>
      <c r="AN26" s="17">
        <f t="shared" si="23"/>
        <v>-0.29999999999999716</v>
      </c>
      <c r="AO26" s="105">
        <v>52.725000000000001</v>
      </c>
      <c r="AP26" s="106">
        <f t="shared" si="11"/>
        <v>-0.79999999999999716</v>
      </c>
      <c r="AQ26" s="14">
        <f t="shared" si="24"/>
        <v>-0.29999999999999716</v>
      </c>
      <c r="AR26" s="15">
        <v>53.0645183940549</v>
      </c>
      <c r="AS26" s="16">
        <f t="shared" si="12"/>
        <v>0.10000000000000142</v>
      </c>
    </row>
    <row r="27" spans="1:45" s="58" customFormat="1">
      <c r="A27" s="10"/>
      <c r="B27" s="59" t="s">
        <v>11</v>
      </c>
      <c r="C27" s="12">
        <v>53.917459999999998</v>
      </c>
      <c r="D27" s="13">
        <f t="shared" si="13"/>
        <v>-2</v>
      </c>
      <c r="E27" s="105">
        <v>53.337778149479099</v>
      </c>
      <c r="F27" s="106">
        <f t="shared" si="0"/>
        <v>-1.5</v>
      </c>
      <c r="G27" s="14">
        <f t="shared" si="14"/>
        <v>-2</v>
      </c>
      <c r="H27" s="108">
        <v>53.983999953853299</v>
      </c>
      <c r="I27" s="109">
        <f t="shared" si="1"/>
        <v>-0.10000000000000142</v>
      </c>
      <c r="J27" s="12">
        <v>55.048079999999999</v>
      </c>
      <c r="K27" s="13">
        <f t="shared" si="15"/>
        <v>-1.7000000000000028</v>
      </c>
      <c r="L27" s="105">
        <v>53.5530296723175</v>
      </c>
      <c r="M27" s="106">
        <f t="shared" si="2"/>
        <v>-2</v>
      </c>
      <c r="N27" s="14">
        <f t="shared" si="16"/>
        <v>-1.5</v>
      </c>
      <c r="O27" s="15">
        <v>53.400981641554601</v>
      </c>
      <c r="P27" s="16">
        <f t="shared" si="3"/>
        <v>-0.5</v>
      </c>
      <c r="Q27" s="12">
        <v>55.143540000000002</v>
      </c>
      <c r="R27" s="13">
        <f t="shared" si="17"/>
        <v>-4</v>
      </c>
      <c r="S27" s="105">
        <v>54.214434307202303</v>
      </c>
      <c r="T27" s="106">
        <f t="shared" si="4"/>
        <v>-2.5</v>
      </c>
      <c r="U27" s="14">
        <f t="shared" si="18"/>
        <v>-3.8999999999999986</v>
      </c>
      <c r="V27" s="115">
        <v>55.353049793574698</v>
      </c>
      <c r="W27" s="16">
        <f t="shared" si="5"/>
        <v>0</v>
      </c>
      <c r="X27" s="12">
        <v>55.263159999999999</v>
      </c>
      <c r="Y27" s="13">
        <f t="shared" si="19"/>
        <v>-2.9000000000000057</v>
      </c>
      <c r="Z27" s="105">
        <v>53.968503417641998</v>
      </c>
      <c r="AA27" s="106">
        <f t="shared" si="6"/>
        <v>-2.5</v>
      </c>
      <c r="AB27" s="14">
        <f t="shared" si="20"/>
        <v>-2.8999999999999986</v>
      </c>
      <c r="AC27" s="15">
        <v>55.435530888534501</v>
      </c>
      <c r="AD27" s="16">
        <f t="shared" si="7"/>
        <v>-0.10000000000000142</v>
      </c>
      <c r="AE27" s="12">
        <v>52.272730000000003</v>
      </c>
      <c r="AF27" s="13">
        <f t="shared" si="21"/>
        <v>-1.4000000000000057</v>
      </c>
      <c r="AG27" s="105">
        <v>52.123734557659397</v>
      </c>
      <c r="AH27" s="106">
        <f t="shared" si="8"/>
        <v>-0.39999999999999858</v>
      </c>
      <c r="AI27" s="14">
        <f t="shared" si="22"/>
        <v>-1.3999999999999986</v>
      </c>
      <c r="AJ27" s="15">
        <v>52.362539110624802</v>
      </c>
      <c r="AK27" s="16">
        <f t="shared" si="9"/>
        <v>-0.30000000000000426</v>
      </c>
      <c r="AL27" s="12">
        <v>52.990430000000003</v>
      </c>
      <c r="AM27" s="13">
        <f t="shared" si="10"/>
        <v>0.29999999999999716</v>
      </c>
      <c r="AN27" s="17">
        <f t="shared" si="23"/>
        <v>0.5</v>
      </c>
      <c r="AO27" s="105">
        <v>52.99</v>
      </c>
      <c r="AP27" s="106">
        <f t="shared" si="11"/>
        <v>0.29999999999999716</v>
      </c>
      <c r="AQ27" s="14">
        <f t="shared" si="24"/>
        <v>0.5</v>
      </c>
      <c r="AR27" s="15">
        <v>53.119000524149797</v>
      </c>
      <c r="AS27" s="16">
        <f t="shared" si="12"/>
        <v>0</v>
      </c>
    </row>
    <row r="28" spans="1:45" s="58" customFormat="1">
      <c r="A28" s="10"/>
      <c r="B28" s="59" t="s">
        <v>12</v>
      </c>
      <c r="C28" s="12">
        <v>54.548819999999999</v>
      </c>
      <c r="D28" s="13">
        <f t="shared" si="13"/>
        <v>-2.3999999999999986</v>
      </c>
      <c r="E28" s="105">
        <v>53.692346335175401</v>
      </c>
      <c r="F28" s="106">
        <f t="shared" si="0"/>
        <v>0.40000000000000568</v>
      </c>
      <c r="G28" s="14">
        <f t="shared" si="14"/>
        <v>-2.1999999999999957</v>
      </c>
      <c r="H28" s="108">
        <v>53.8866806197437</v>
      </c>
      <c r="I28" s="109">
        <f t="shared" si="1"/>
        <v>-0.10000000000000142</v>
      </c>
      <c r="J28" s="12">
        <v>52.71143</v>
      </c>
      <c r="K28" s="13">
        <f t="shared" si="15"/>
        <v>-6.3999999999999986</v>
      </c>
      <c r="L28" s="105">
        <v>51.090145820894499</v>
      </c>
      <c r="M28" s="106">
        <f t="shared" si="2"/>
        <v>-2.5</v>
      </c>
      <c r="N28" s="14">
        <f t="shared" si="16"/>
        <v>-5.8999999999999986</v>
      </c>
      <c r="O28" s="15">
        <v>52.770017717568102</v>
      </c>
      <c r="P28" s="16">
        <f t="shared" si="3"/>
        <v>-0.60000000000000142</v>
      </c>
      <c r="Q28" s="12">
        <v>56.065089999999998</v>
      </c>
      <c r="R28" s="13">
        <f t="shared" si="17"/>
        <v>-5.1000000000000014</v>
      </c>
      <c r="S28" s="105">
        <v>54.576182094011003</v>
      </c>
      <c r="T28" s="106">
        <f t="shared" si="4"/>
        <v>0.39999999999999858</v>
      </c>
      <c r="U28" s="14">
        <f t="shared" si="18"/>
        <v>-4.7999999999999972</v>
      </c>
      <c r="V28" s="115">
        <v>55.2813735168628</v>
      </c>
      <c r="W28" s="16">
        <f t="shared" si="5"/>
        <v>-0.10000000000000142</v>
      </c>
      <c r="X28" s="12">
        <v>56.656799999999997</v>
      </c>
      <c r="Y28" s="13">
        <f t="shared" si="19"/>
        <v>-3</v>
      </c>
      <c r="Z28" s="105">
        <v>55.1033975561338</v>
      </c>
      <c r="AA28" s="106">
        <f t="shared" si="6"/>
        <v>1.1000000000000014</v>
      </c>
      <c r="AB28" s="14">
        <f t="shared" si="20"/>
        <v>-2.8999999999999986</v>
      </c>
      <c r="AC28" s="15">
        <v>55.367505683923099</v>
      </c>
      <c r="AD28" s="16">
        <f t="shared" si="7"/>
        <v>0</v>
      </c>
      <c r="AE28" s="12">
        <v>51.923079999999999</v>
      </c>
      <c r="AF28" s="13">
        <f t="shared" si="21"/>
        <v>-2</v>
      </c>
      <c r="AG28" s="105">
        <v>51.8957147244518</v>
      </c>
      <c r="AH28" s="106">
        <f t="shared" si="8"/>
        <v>-0.20000000000000284</v>
      </c>
      <c r="AI28" s="14">
        <f t="shared" si="22"/>
        <v>-1.8000000000000043</v>
      </c>
      <c r="AJ28" s="15">
        <v>52.107877705919499</v>
      </c>
      <c r="AK28" s="16">
        <f t="shared" si="9"/>
        <v>-0.29999999999999716</v>
      </c>
      <c r="AL28" s="12">
        <v>53.5503</v>
      </c>
      <c r="AM28" s="13">
        <f t="shared" si="10"/>
        <v>0.60000000000000142</v>
      </c>
      <c r="AN28" s="17">
        <f t="shared" si="23"/>
        <v>0.70000000000000284</v>
      </c>
      <c r="AO28" s="105">
        <v>53.652000000000001</v>
      </c>
      <c r="AP28" s="106">
        <f t="shared" si="11"/>
        <v>0.70000000000000284</v>
      </c>
      <c r="AQ28" s="14">
        <f t="shared" si="24"/>
        <v>0.80000000000000426</v>
      </c>
      <c r="AR28" s="15">
        <v>53.159577937793102</v>
      </c>
      <c r="AS28" s="16">
        <f t="shared" si="12"/>
        <v>0.10000000000000142</v>
      </c>
    </row>
    <row r="29" spans="1:45" s="58" customFormat="1">
      <c r="A29" s="10">
        <v>2007</v>
      </c>
      <c r="B29" s="59" t="s">
        <v>4</v>
      </c>
      <c r="C29" s="12">
        <v>51.497399999999999</v>
      </c>
      <c r="D29" s="13">
        <f t="shared" si="13"/>
        <v>-3.7000000000000028</v>
      </c>
      <c r="E29" s="105">
        <v>53.194270975893097</v>
      </c>
      <c r="F29" s="106">
        <f t="shared" si="0"/>
        <v>-0.5</v>
      </c>
      <c r="G29" s="14">
        <f t="shared" si="14"/>
        <v>-3.6999999999999957</v>
      </c>
      <c r="H29" s="108">
        <v>53.799632149763603</v>
      </c>
      <c r="I29" s="109">
        <f t="shared" si="1"/>
        <v>-0.10000000000000142</v>
      </c>
      <c r="J29" s="12">
        <v>49.768380000000001</v>
      </c>
      <c r="K29" s="13">
        <f t="shared" si="15"/>
        <v>-3.3000000000000043</v>
      </c>
      <c r="L29" s="105">
        <v>52.509341715344902</v>
      </c>
      <c r="M29" s="106">
        <f t="shared" si="2"/>
        <v>1.3999999999999986</v>
      </c>
      <c r="N29" s="14">
        <f t="shared" si="16"/>
        <v>-3</v>
      </c>
      <c r="O29" s="15">
        <v>52.238227875543402</v>
      </c>
      <c r="P29" s="16">
        <f t="shared" si="3"/>
        <v>-0.59999999999999432</v>
      </c>
      <c r="Q29" s="12">
        <v>52.473959999999998</v>
      </c>
      <c r="R29" s="13">
        <f t="shared" si="17"/>
        <v>-5.1000000000000014</v>
      </c>
      <c r="S29" s="105">
        <v>54.968028749357799</v>
      </c>
      <c r="T29" s="106">
        <f t="shared" si="4"/>
        <v>0.39999999999999858</v>
      </c>
      <c r="U29" s="14">
        <f t="shared" si="18"/>
        <v>-5.1000000000000014</v>
      </c>
      <c r="V29" s="115">
        <v>55.163727017199001</v>
      </c>
      <c r="W29" s="16">
        <f t="shared" si="5"/>
        <v>-9.9999999999994316E-2</v>
      </c>
      <c r="X29" s="12">
        <v>52.734380000000002</v>
      </c>
      <c r="Y29" s="13">
        <f t="shared" si="19"/>
        <v>-4.5999999999999943</v>
      </c>
      <c r="Z29" s="105">
        <v>55.289358550969098</v>
      </c>
      <c r="AA29" s="106">
        <f t="shared" si="6"/>
        <v>0.19999999999999574</v>
      </c>
      <c r="AB29" s="14">
        <f t="shared" si="20"/>
        <v>-4.7000000000000028</v>
      </c>
      <c r="AC29" s="15">
        <v>55.253597753972898</v>
      </c>
      <c r="AD29" s="16">
        <f t="shared" si="7"/>
        <v>-0.10000000000000142</v>
      </c>
      <c r="AE29" s="12">
        <v>48.307290000000002</v>
      </c>
      <c r="AF29" s="13">
        <f t="shared" si="21"/>
        <v>-3.5</v>
      </c>
      <c r="AG29" s="105">
        <v>49.872426369036098</v>
      </c>
      <c r="AH29" s="106">
        <f t="shared" si="8"/>
        <v>-2</v>
      </c>
      <c r="AI29" s="14">
        <f t="shared" si="22"/>
        <v>-3.5</v>
      </c>
      <c r="AJ29" s="15">
        <v>51.9446438104141</v>
      </c>
      <c r="AK29" s="16">
        <f t="shared" si="9"/>
        <v>-0.20000000000000284</v>
      </c>
      <c r="AL29" s="12">
        <v>52.473959999999998</v>
      </c>
      <c r="AM29" s="13">
        <f t="shared" si="10"/>
        <v>-1.1000000000000014</v>
      </c>
      <c r="AN29" s="17">
        <f t="shared" si="23"/>
        <v>-1.7000000000000028</v>
      </c>
      <c r="AO29" s="105">
        <v>52.473999999999997</v>
      </c>
      <c r="AP29" s="106">
        <f t="shared" si="11"/>
        <v>-1.2000000000000028</v>
      </c>
      <c r="AQ29" s="14">
        <f t="shared" si="24"/>
        <v>-1.7000000000000028</v>
      </c>
      <c r="AR29" s="15">
        <v>53.171467009873197</v>
      </c>
      <c r="AS29" s="16">
        <f t="shared" si="12"/>
        <v>0</v>
      </c>
    </row>
    <row r="30" spans="1:45" s="58" customFormat="1">
      <c r="A30" s="10"/>
      <c r="B30" s="59" t="s">
        <v>5</v>
      </c>
      <c r="C30" s="12">
        <v>54.017859999999999</v>
      </c>
      <c r="D30" s="13">
        <f t="shared" si="13"/>
        <v>-0.5</v>
      </c>
      <c r="E30" s="105">
        <v>54.463847888514998</v>
      </c>
      <c r="F30" s="106">
        <f t="shared" si="0"/>
        <v>1.2999999999999972</v>
      </c>
      <c r="G30" s="14">
        <f t="shared" si="14"/>
        <v>-0.29999999999999716</v>
      </c>
      <c r="H30" s="108">
        <v>53.712681775756302</v>
      </c>
      <c r="I30" s="109">
        <f t="shared" si="1"/>
        <v>-9.9999999999994316E-2</v>
      </c>
      <c r="J30" s="12">
        <v>50.117699999999999</v>
      </c>
      <c r="K30" s="13">
        <f t="shared" si="15"/>
        <v>-0.29999999999999716</v>
      </c>
      <c r="L30" s="105">
        <v>51.821457425475998</v>
      </c>
      <c r="M30" s="106">
        <f t="shared" si="2"/>
        <v>-0.70000000000000284</v>
      </c>
      <c r="N30" s="14">
        <f t="shared" si="16"/>
        <v>-0.5</v>
      </c>
      <c r="O30" s="15">
        <v>51.934467630739697</v>
      </c>
      <c r="P30" s="16">
        <f t="shared" si="3"/>
        <v>-0.30000000000000426</v>
      </c>
      <c r="Q30" s="12">
        <v>54.613100000000003</v>
      </c>
      <c r="R30" s="13">
        <f t="shared" si="17"/>
        <v>-1.1000000000000014</v>
      </c>
      <c r="S30" s="105">
        <v>55.843904269402202</v>
      </c>
      <c r="T30" s="106">
        <f t="shared" si="4"/>
        <v>0.79999999999999716</v>
      </c>
      <c r="U30" s="14">
        <f t="shared" si="18"/>
        <v>-1.1000000000000014</v>
      </c>
      <c r="V30" s="115">
        <v>55.009572192258197</v>
      </c>
      <c r="W30" s="16">
        <f t="shared" si="5"/>
        <v>-0.20000000000000284</v>
      </c>
      <c r="X30" s="12">
        <v>55.357140000000001</v>
      </c>
      <c r="Y30" s="13">
        <f t="shared" si="19"/>
        <v>-1.1000000000000014</v>
      </c>
      <c r="Z30" s="105">
        <v>56.141311065292598</v>
      </c>
      <c r="AA30" s="106">
        <f t="shared" si="6"/>
        <v>0.80000000000000426</v>
      </c>
      <c r="AB30" s="14">
        <f t="shared" si="20"/>
        <v>-1.1000000000000014</v>
      </c>
      <c r="AC30" s="15">
        <v>55.095580262862299</v>
      </c>
      <c r="AD30" s="16">
        <f t="shared" si="7"/>
        <v>-0.19999999999999574</v>
      </c>
      <c r="AE30" s="12">
        <v>51.934519999999999</v>
      </c>
      <c r="AF30" s="13">
        <f t="shared" si="21"/>
        <v>0.5</v>
      </c>
      <c r="AG30" s="105">
        <v>52.1066907527495</v>
      </c>
      <c r="AH30" s="106">
        <f t="shared" si="8"/>
        <v>2.2000000000000028</v>
      </c>
      <c r="AI30" s="14">
        <f t="shared" si="22"/>
        <v>0.5</v>
      </c>
      <c r="AJ30" s="15">
        <v>51.827646122744</v>
      </c>
      <c r="AK30" s="16">
        <f t="shared" si="9"/>
        <v>-0.10000000000000142</v>
      </c>
      <c r="AL30" s="12">
        <v>54.166670000000003</v>
      </c>
      <c r="AM30" s="13">
        <f t="shared" si="10"/>
        <v>1.7000000000000028</v>
      </c>
      <c r="AN30" s="17">
        <f t="shared" si="23"/>
        <v>-9.9999999999994316E-2</v>
      </c>
      <c r="AO30" s="105">
        <v>54.167000000000002</v>
      </c>
      <c r="AP30" s="106">
        <f t="shared" si="11"/>
        <v>1.7000000000000028</v>
      </c>
      <c r="AQ30" s="14">
        <f t="shared" si="24"/>
        <v>-9.9999999999994316E-2</v>
      </c>
      <c r="AR30" s="15">
        <v>53.149919071694903</v>
      </c>
      <c r="AS30" s="16">
        <f t="shared" si="12"/>
        <v>-0.10000000000000142</v>
      </c>
    </row>
    <row r="31" spans="1:45" s="58" customFormat="1">
      <c r="A31" s="10"/>
      <c r="B31" s="59" t="s">
        <v>6</v>
      </c>
      <c r="C31" s="12">
        <v>54.6875</v>
      </c>
      <c r="D31" s="13">
        <f t="shared" si="13"/>
        <v>-0.69999999999999574</v>
      </c>
      <c r="E31" s="105">
        <v>54.155735447929203</v>
      </c>
      <c r="F31" s="106">
        <f t="shared" si="0"/>
        <v>-0.29999999999999716</v>
      </c>
      <c r="G31" s="14">
        <f t="shared" si="14"/>
        <v>-0.69999999999999574</v>
      </c>
      <c r="H31" s="108">
        <v>53.579394657117398</v>
      </c>
      <c r="I31" s="109">
        <f t="shared" si="1"/>
        <v>-0.10000000000000142</v>
      </c>
      <c r="J31" s="12">
        <v>52.500430000000001</v>
      </c>
      <c r="K31" s="13">
        <f t="shared" si="15"/>
        <v>-1.7999999999999972</v>
      </c>
      <c r="L31" s="105">
        <v>51.958207839509498</v>
      </c>
      <c r="M31" s="106">
        <f t="shared" si="2"/>
        <v>0.20000000000000284</v>
      </c>
      <c r="N31" s="14">
        <f t="shared" si="16"/>
        <v>-2</v>
      </c>
      <c r="O31" s="15">
        <v>51.8918085932591</v>
      </c>
      <c r="P31" s="16">
        <f t="shared" si="3"/>
        <v>0</v>
      </c>
      <c r="Q31" s="12">
        <v>57.047870000000003</v>
      </c>
      <c r="R31" s="13">
        <f t="shared" si="17"/>
        <v>-1.2000000000000028</v>
      </c>
      <c r="S31" s="105">
        <v>55.776950843991699</v>
      </c>
      <c r="T31" s="106">
        <f t="shared" si="4"/>
        <v>0</v>
      </c>
      <c r="U31" s="14">
        <f t="shared" si="18"/>
        <v>-1</v>
      </c>
      <c r="V31" s="115">
        <v>54.774783545251402</v>
      </c>
      <c r="W31" s="16">
        <f t="shared" si="5"/>
        <v>-0.20000000000000284</v>
      </c>
      <c r="X31" s="12">
        <v>56.25</v>
      </c>
      <c r="Y31" s="13">
        <f t="shared" si="19"/>
        <v>-2.3000000000000043</v>
      </c>
      <c r="Z31" s="105">
        <v>55.166366344436803</v>
      </c>
      <c r="AA31" s="106">
        <f t="shared" si="6"/>
        <v>-0.89999999999999858</v>
      </c>
      <c r="AB31" s="14">
        <f t="shared" si="20"/>
        <v>-2.1999999999999957</v>
      </c>
      <c r="AC31" s="15">
        <v>54.871171245695699</v>
      </c>
      <c r="AD31" s="16">
        <f t="shared" si="7"/>
        <v>-0.20000000000000284</v>
      </c>
      <c r="AE31" s="12">
        <v>52.393619999999999</v>
      </c>
      <c r="AF31" s="13">
        <f t="shared" si="21"/>
        <v>0.10000000000000142</v>
      </c>
      <c r="AG31" s="105">
        <v>51.8848690461489</v>
      </c>
      <c r="AH31" s="106">
        <f t="shared" si="8"/>
        <v>-0.20000000000000284</v>
      </c>
      <c r="AI31" s="14">
        <f t="shared" si="22"/>
        <v>0</v>
      </c>
      <c r="AJ31" s="15">
        <v>51.7061809048922</v>
      </c>
      <c r="AK31" s="16">
        <f t="shared" si="9"/>
        <v>-9.9999999999994316E-2</v>
      </c>
      <c r="AL31" s="12">
        <v>53.058509999999998</v>
      </c>
      <c r="AM31" s="13">
        <f t="shared" si="10"/>
        <v>-1.1000000000000014</v>
      </c>
      <c r="AN31" s="17">
        <f t="shared" si="23"/>
        <v>0.5</v>
      </c>
      <c r="AO31" s="105">
        <v>53.058999999999997</v>
      </c>
      <c r="AP31" s="106">
        <f t="shared" si="11"/>
        <v>-1.1000000000000014</v>
      </c>
      <c r="AQ31" s="14">
        <f t="shared" si="24"/>
        <v>0.39999999999999858</v>
      </c>
      <c r="AR31" s="15">
        <v>53.112142273858701</v>
      </c>
      <c r="AS31" s="16">
        <f t="shared" si="12"/>
        <v>0</v>
      </c>
    </row>
    <row r="32" spans="1:45" s="58" customFormat="1">
      <c r="A32" s="10"/>
      <c r="B32" s="59" t="s">
        <v>7</v>
      </c>
      <c r="C32" s="12">
        <v>53.108809999999998</v>
      </c>
      <c r="D32" s="13">
        <f t="shared" si="13"/>
        <v>-2.8999999999999986</v>
      </c>
      <c r="E32" s="105">
        <v>52.979311739119098</v>
      </c>
      <c r="F32" s="106">
        <f t="shared" si="0"/>
        <v>-1.2000000000000028</v>
      </c>
      <c r="G32" s="14">
        <f t="shared" si="14"/>
        <v>-2.8999999999999986</v>
      </c>
      <c r="H32" s="108">
        <v>53.331547909538898</v>
      </c>
      <c r="I32" s="109">
        <f t="shared" si="1"/>
        <v>-0.30000000000000426</v>
      </c>
      <c r="J32" s="12">
        <v>51.446849999999998</v>
      </c>
      <c r="K32" s="13">
        <f t="shared" si="15"/>
        <v>-6</v>
      </c>
      <c r="L32" s="105">
        <v>51.374341636253902</v>
      </c>
      <c r="M32" s="106">
        <f t="shared" si="2"/>
        <v>-0.60000000000000142</v>
      </c>
      <c r="N32" s="14">
        <f t="shared" si="16"/>
        <v>-6</v>
      </c>
      <c r="O32" s="15">
        <v>51.9572905087309</v>
      </c>
      <c r="P32" s="16">
        <f t="shared" si="3"/>
        <v>0.10000000000000142</v>
      </c>
      <c r="Q32" s="12">
        <v>54.015540000000001</v>
      </c>
      <c r="R32" s="13">
        <f t="shared" si="17"/>
        <v>-5.2999999999999972</v>
      </c>
      <c r="S32" s="105">
        <v>53.831444101798397</v>
      </c>
      <c r="T32" s="106">
        <f t="shared" si="4"/>
        <v>-2</v>
      </c>
      <c r="U32" s="14">
        <f t="shared" si="18"/>
        <v>-5.4000000000000057</v>
      </c>
      <c r="V32" s="115">
        <v>54.421130204361198</v>
      </c>
      <c r="W32" s="16">
        <f t="shared" si="5"/>
        <v>-0.39999999999999858</v>
      </c>
      <c r="X32" s="12">
        <v>53.497410000000002</v>
      </c>
      <c r="Y32" s="13">
        <f t="shared" si="19"/>
        <v>-4.8999999999999986</v>
      </c>
      <c r="Z32" s="105">
        <v>53.795078480365902</v>
      </c>
      <c r="AA32" s="106">
        <f t="shared" si="6"/>
        <v>-1.4000000000000057</v>
      </c>
      <c r="AB32" s="14">
        <f t="shared" si="20"/>
        <v>-4.9000000000000057</v>
      </c>
      <c r="AC32" s="15">
        <v>54.4851108959474</v>
      </c>
      <c r="AD32" s="16">
        <f t="shared" si="7"/>
        <v>-0.39999999999999858</v>
      </c>
      <c r="AE32" s="12">
        <v>51.554400000000001</v>
      </c>
      <c r="AF32" s="13">
        <f t="shared" si="21"/>
        <v>-1.5</v>
      </c>
      <c r="AG32" s="105">
        <v>51.527528632615002</v>
      </c>
      <c r="AH32" s="106">
        <f t="shared" si="8"/>
        <v>-0.39999999999999858</v>
      </c>
      <c r="AI32" s="14">
        <f t="shared" si="22"/>
        <v>-1.6000000000000014</v>
      </c>
      <c r="AJ32" s="15">
        <v>51.507438770963198</v>
      </c>
      <c r="AK32" s="16">
        <f t="shared" si="9"/>
        <v>-0.20000000000000284</v>
      </c>
      <c r="AL32" s="12">
        <v>53.36788</v>
      </c>
      <c r="AM32" s="13">
        <f t="shared" si="10"/>
        <v>0.29999999999999716</v>
      </c>
      <c r="AN32" s="17">
        <f t="shared" si="23"/>
        <v>0.29999999999999716</v>
      </c>
      <c r="AO32" s="105">
        <v>53.368000000000002</v>
      </c>
      <c r="AP32" s="106">
        <f t="shared" si="11"/>
        <v>0.29999999999999716</v>
      </c>
      <c r="AQ32" s="14">
        <f t="shared" si="24"/>
        <v>0.29999999999999716</v>
      </c>
      <c r="AR32" s="15">
        <v>53.073821219169098</v>
      </c>
      <c r="AS32" s="16">
        <f t="shared" si="12"/>
        <v>0</v>
      </c>
    </row>
    <row r="33" spans="1:45" s="58" customFormat="1">
      <c r="A33" s="10"/>
      <c r="B33" s="59" t="s">
        <v>6</v>
      </c>
      <c r="C33" s="12">
        <v>53.076419999999999</v>
      </c>
      <c r="D33" s="13">
        <f t="shared" si="13"/>
        <v>-1.6999999999999957</v>
      </c>
      <c r="E33" s="105">
        <v>53.040504039339602</v>
      </c>
      <c r="F33" s="106">
        <f t="shared" si="0"/>
        <v>0</v>
      </c>
      <c r="G33" s="14">
        <f t="shared" si="14"/>
        <v>-2</v>
      </c>
      <c r="H33" s="108">
        <v>52.992885186897801</v>
      </c>
      <c r="I33" s="109">
        <f t="shared" si="1"/>
        <v>-0.29999999999999716</v>
      </c>
      <c r="J33" s="12">
        <v>53.453890000000001</v>
      </c>
      <c r="K33" s="13">
        <f t="shared" si="15"/>
        <v>-1.3999999999999986</v>
      </c>
      <c r="L33" s="105">
        <v>53.480103553161399</v>
      </c>
      <c r="M33" s="106">
        <f t="shared" si="2"/>
        <v>2.1000000000000014</v>
      </c>
      <c r="N33" s="14">
        <f t="shared" si="16"/>
        <v>-1.2000000000000028</v>
      </c>
      <c r="O33" s="15">
        <v>51.994849057154298</v>
      </c>
      <c r="P33" s="16">
        <f t="shared" si="3"/>
        <v>0</v>
      </c>
      <c r="Q33" s="12">
        <v>53.756480000000003</v>
      </c>
      <c r="R33" s="13">
        <f t="shared" si="17"/>
        <v>-3</v>
      </c>
      <c r="S33" s="105">
        <v>53.850427575091899</v>
      </c>
      <c r="T33" s="106">
        <f t="shared" si="4"/>
        <v>0.10000000000000142</v>
      </c>
      <c r="U33" s="14">
        <f t="shared" si="18"/>
        <v>-3.1000000000000014</v>
      </c>
      <c r="V33" s="115">
        <v>53.995377433353497</v>
      </c>
      <c r="W33" s="16">
        <f t="shared" si="5"/>
        <v>-0.39999999999999858</v>
      </c>
      <c r="X33" s="12">
        <v>54.015540000000001</v>
      </c>
      <c r="Y33" s="13">
        <f t="shared" si="19"/>
        <v>-2.8999999999999986</v>
      </c>
      <c r="Z33" s="105">
        <v>54.103595393550599</v>
      </c>
      <c r="AA33" s="106">
        <f t="shared" si="6"/>
        <v>0.30000000000000426</v>
      </c>
      <c r="AB33" s="14">
        <f t="shared" si="20"/>
        <v>-2.8999999999999986</v>
      </c>
      <c r="AC33" s="15">
        <v>53.983534951418903</v>
      </c>
      <c r="AD33" s="16">
        <f t="shared" si="7"/>
        <v>-0.5</v>
      </c>
      <c r="AE33" s="12">
        <v>51.165799999999997</v>
      </c>
      <c r="AF33" s="13">
        <f t="shared" si="21"/>
        <v>-1.8999999999999986</v>
      </c>
      <c r="AG33" s="105">
        <v>51.235174576787202</v>
      </c>
      <c r="AH33" s="106">
        <f t="shared" si="8"/>
        <v>-0.29999999999999716</v>
      </c>
      <c r="AI33" s="14">
        <f t="shared" si="22"/>
        <v>-2</v>
      </c>
      <c r="AJ33" s="15">
        <v>51.243501299423698</v>
      </c>
      <c r="AK33" s="16">
        <f t="shared" si="9"/>
        <v>-0.29999999999999716</v>
      </c>
      <c r="AL33" s="12">
        <v>53.36788</v>
      </c>
      <c r="AM33" s="13">
        <f t="shared" si="10"/>
        <v>0</v>
      </c>
      <c r="AN33" s="17">
        <f t="shared" si="23"/>
        <v>0.79999999999999716</v>
      </c>
      <c r="AO33" s="105">
        <v>53.368000000000002</v>
      </c>
      <c r="AP33" s="106">
        <f t="shared" si="11"/>
        <v>0</v>
      </c>
      <c r="AQ33" s="14">
        <f t="shared" si="24"/>
        <v>0.79999999999999716</v>
      </c>
      <c r="AR33" s="15">
        <v>53.035970227302599</v>
      </c>
      <c r="AS33" s="16">
        <f t="shared" si="12"/>
        <v>-0.10000000000000142</v>
      </c>
    </row>
    <row r="34" spans="1:45" s="58" customFormat="1">
      <c r="A34" s="10"/>
      <c r="B34" s="59" t="s">
        <v>8</v>
      </c>
      <c r="C34" s="12">
        <v>52.207709999999999</v>
      </c>
      <c r="D34" s="13">
        <f t="shared" si="13"/>
        <v>-2.5</v>
      </c>
      <c r="E34" s="105">
        <v>52.534034931600097</v>
      </c>
      <c r="F34" s="106">
        <f t="shared" si="0"/>
        <v>-0.5</v>
      </c>
      <c r="G34" s="14">
        <f t="shared" si="14"/>
        <v>-2.3999999999999986</v>
      </c>
      <c r="H34" s="108">
        <v>52.7247383148474</v>
      </c>
      <c r="I34" s="109">
        <f t="shared" si="1"/>
        <v>-0.29999999999999716</v>
      </c>
      <c r="J34" s="12">
        <v>51.253120000000003</v>
      </c>
      <c r="K34" s="13">
        <f t="shared" si="15"/>
        <v>-3.4000000000000057</v>
      </c>
      <c r="L34" s="105">
        <v>51.778840396235402</v>
      </c>
      <c r="M34" s="106">
        <f t="shared" si="2"/>
        <v>-1.7000000000000028</v>
      </c>
      <c r="N34" s="14">
        <f t="shared" si="16"/>
        <v>-3.4000000000000057</v>
      </c>
      <c r="O34" s="15">
        <v>51.973590162432899</v>
      </c>
      <c r="P34" s="16">
        <f t="shared" si="3"/>
        <v>0</v>
      </c>
      <c r="Q34" s="12">
        <v>52.611939999999997</v>
      </c>
      <c r="R34" s="13">
        <f t="shared" si="17"/>
        <v>-3.6999999999999957</v>
      </c>
      <c r="S34" s="105">
        <v>52.948390626050298</v>
      </c>
      <c r="T34" s="106">
        <f t="shared" si="4"/>
        <v>-1</v>
      </c>
      <c r="U34" s="14">
        <f t="shared" si="18"/>
        <v>-3.5</v>
      </c>
      <c r="V34" s="115">
        <v>53.693641292272297</v>
      </c>
      <c r="W34" s="16">
        <f t="shared" si="5"/>
        <v>-0.29999999999999716</v>
      </c>
      <c r="X34" s="12">
        <v>52.487560000000002</v>
      </c>
      <c r="Y34" s="13">
        <f t="shared" si="19"/>
        <v>-3.5</v>
      </c>
      <c r="Z34" s="105">
        <v>53.4082496007263</v>
      </c>
      <c r="AA34" s="106">
        <f t="shared" si="6"/>
        <v>-0.70000000000000284</v>
      </c>
      <c r="AB34" s="14">
        <f t="shared" si="20"/>
        <v>-3.6000000000000014</v>
      </c>
      <c r="AC34" s="15">
        <v>53.583904128257899</v>
      </c>
      <c r="AD34" s="16">
        <f t="shared" si="7"/>
        <v>-0.39999999999999858</v>
      </c>
      <c r="AE34" s="12">
        <v>51.492539999999998</v>
      </c>
      <c r="AF34" s="13">
        <f t="shared" si="21"/>
        <v>-1.8999999999999986</v>
      </c>
      <c r="AG34" s="105">
        <v>51.285975139058998</v>
      </c>
      <c r="AH34" s="106">
        <f t="shared" si="8"/>
        <v>9.9999999999994316E-2</v>
      </c>
      <c r="AI34" s="14">
        <f t="shared" si="22"/>
        <v>-1.9000000000000057</v>
      </c>
      <c r="AJ34" s="15">
        <v>51.024455929271902</v>
      </c>
      <c r="AK34" s="16">
        <f t="shared" si="9"/>
        <v>-0.20000000000000284</v>
      </c>
      <c r="AL34" s="12">
        <v>52.238810000000001</v>
      </c>
      <c r="AM34" s="13">
        <f t="shared" si="10"/>
        <v>-1.1999999999999957</v>
      </c>
      <c r="AN34" s="17">
        <f t="shared" si="23"/>
        <v>-1.0999999999999943</v>
      </c>
      <c r="AO34" s="105">
        <v>52.5</v>
      </c>
      <c r="AP34" s="106">
        <f t="shared" si="11"/>
        <v>-0.89999999999999858</v>
      </c>
      <c r="AQ34" s="14">
        <f t="shared" si="24"/>
        <v>-0.79999999999999716</v>
      </c>
      <c r="AR34" s="15">
        <v>53.004168010996899</v>
      </c>
      <c r="AS34" s="16">
        <f t="shared" si="12"/>
        <v>0</v>
      </c>
    </row>
    <row r="35" spans="1:45" s="58" customFormat="1">
      <c r="A35" s="10"/>
      <c r="B35" s="59" t="s">
        <v>8</v>
      </c>
      <c r="C35" s="12">
        <v>52.742350000000002</v>
      </c>
      <c r="D35" s="13">
        <f t="shared" si="13"/>
        <v>-1.2999999999999972</v>
      </c>
      <c r="E35" s="105">
        <v>52.902546882897603</v>
      </c>
      <c r="F35" s="106">
        <f t="shared" si="0"/>
        <v>0.39999999999999858</v>
      </c>
      <c r="G35" s="14">
        <f t="shared" si="14"/>
        <v>-1.2000000000000028</v>
      </c>
      <c r="H35" s="108">
        <v>52.705945236377197</v>
      </c>
      <c r="I35" s="109">
        <f t="shared" si="1"/>
        <v>0</v>
      </c>
      <c r="J35" s="12">
        <v>51.994120000000002</v>
      </c>
      <c r="K35" s="13">
        <f t="shared" si="15"/>
        <v>-1.7000000000000028</v>
      </c>
      <c r="L35" s="105">
        <v>51.505101807799399</v>
      </c>
      <c r="M35" s="106">
        <f t="shared" si="2"/>
        <v>-0.29999999999999716</v>
      </c>
      <c r="N35" s="14">
        <f t="shared" si="16"/>
        <v>-1.7000000000000028</v>
      </c>
      <c r="O35" s="15">
        <v>52.006258781782599</v>
      </c>
      <c r="P35" s="16">
        <f t="shared" si="3"/>
        <v>0</v>
      </c>
      <c r="Q35" s="12">
        <v>54.336730000000003</v>
      </c>
      <c r="R35" s="13">
        <f t="shared" si="17"/>
        <v>-0.60000000000000142</v>
      </c>
      <c r="S35" s="105">
        <v>54.586753582512898</v>
      </c>
      <c r="T35" s="106">
        <f t="shared" si="4"/>
        <v>1.7000000000000028</v>
      </c>
      <c r="U35" s="14">
        <f t="shared" si="18"/>
        <v>-0.5</v>
      </c>
      <c r="V35" s="115">
        <v>53.743977303902398</v>
      </c>
      <c r="W35" s="16">
        <f t="shared" si="5"/>
        <v>0</v>
      </c>
      <c r="X35" s="12">
        <v>54.209180000000003</v>
      </c>
      <c r="Y35" s="13">
        <f t="shared" si="19"/>
        <v>-0.59999999999999432</v>
      </c>
      <c r="Z35" s="105">
        <v>54.291028076796003</v>
      </c>
      <c r="AA35" s="106">
        <f t="shared" si="6"/>
        <v>0.89999999999999858</v>
      </c>
      <c r="AB35" s="14">
        <f t="shared" si="20"/>
        <v>-0.5</v>
      </c>
      <c r="AC35" s="15">
        <v>53.551304345856003</v>
      </c>
      <c r="AD35" s="16">
        <f t="shared" si="7"/>
        <v>0</v>
      </c>
      <c r="AE35" s="12">
        <v>50.382649999999998</v>
      </c>
      <c r="AF35" s="13">
        <f t="shared" si="21"/>
        <v>-2.8999999999999986</v>
      </c>
      <c r="AG35" s="105">
        <v>50.379768273097199</v>
      </c>
      <c r="AH35" s="106">
        <f t="shared" si="8"/>
        <v>-0.89999999999999858</v>
      </c>
      <c r="AI35" s="14">
        <f t="shared" si="22"/>
        <v>-2.8999999999999986</v>
      </c>
      <c r="AJ35" s="15">
        <v>50.982282346885597</v>
      </c>
      <c r="AK35" s="16">
        <f t="shared" si="9"/>
        <v>0</v>
      </c>
      <c r="AL35" s="12">
        <v>52.040819999999997</v>
      </c>
      <c r="AM35" s="13">
        <f t="shared" si="10"/>
        <v>-0.20000000000000284</v>
      </c>
      <c r="AN35" s="17">
        <f t="shared" si="23"/>
        <v>-1.1000000000000014</v>
      </c>
      <c r="AO35" s="105">
        <v>52.040999999999997</v>
      </c>
      <c r="AP35" s="106">
        <f t="shared" si="11"/>
        <v>-0.5</v>
      </c>
      <c r="AQ35" s="14">
        <f t="shared" si="24"/>
        <v>-1.1000000000000014</v>
      </c>
      <c r="AR35" s="15">
        <v>52.984926740878301</v>
      </c>
      <c r="AS35" s="16">
        <f t="shared" si="12"/>
        <v>0</v>
      </c>
    </row>
    <row r="36" spans="1:45" s="58" customFormat="1">
      <c r="A36" s="10"/>
      <c r="B36" s="59" t="s">
        <v>7</v>
      </c>
      <c r="C36" s="12">
        <v>52.07302</v>
      </c>
      <c r="D36" s="13">
        <f t="shared" si="13"/>
        <v>-2.1000000000000014</v>
      </c>
      <c r="E36" s="105">
        <v>51.984279634278501</v>
      </c>
      <c r="F36" s="106">
        <f t="shared" si="0"/>
        <v>-0.89999999999999858</v>
      </c>
      <c r="G36" s="14">
        <f t="shared" si="14"/>
        <v>-2.2999999999999972</v>
      </c>
      <c r="H36" s="108">
        <v>52.978235895586501</v>
      </c>
      <c r="I36" s="109">
        <f t="shared" si="1"/>
        <v>0.29999999999999716</v>
      </c>
      <c r="J36" s="12">
        <v>52.4619</v>
      </c>
      <c r="K36" s="13">
        <f t="shared" si="15"/>
        <v>-2.5</v>
      </c>
      <c r="L36" s="105">
        <v>51.564693653719502</v>
      </c>
      <c r="M36" s="106">
        <f t="shared" si="2"/>
        <v>0.10000000000000142</v>
      </c>
      <c r="N36" s="14">
        <f t="shared" si="16"/>
        <v>-2.6000000000000014</v>
      </c>
      <c r="O36" s="15">
        <v>52.141088061514701</v>
      </c>
      <c r="P36" s="16">
        <f t="shared" si="3"/>
        <v>0.10000000000000142</v>
      </c>
      <c r="Q36" s="12">
        <v>52.970300000000002</v>
      </c>
      <c r="R36" s="13">
        <f t="shared" si="17"/>
        <v>-2.5</v>
      </c>
      <c r="S36" s="105">
        <v>52.644400790789</v>
      </c>
      <c r="T36" s="106">
        <f t="shared" si="4"/>
        <v>-2</v>
      </c>
      <c r="U36" s="14">
        <f t="shared" si="18"/>
        <v>-3.1000000000000014</v>
      </c>
      <c r="V36" s="115">
        <v>54.119639912565198</v>
      </c>
      <c r="W36" s="16">
        <f t="shared" si="5"/>
        <v>0.39999999999999858</v>
      </c>
      <c r="X36" s="12">
        <v>52.846530000000001</v>
      </c>
      <c r="Y36" s="13">
        <f t="shared" si="19"/>
        <v>-3.9000000000000057</v>
      </c>
      <c r="Z36" s="105">
        <v>52.351276193766601</v>
      </c>
      <c r="AA36" s="106">
        <f t="shared" si="6"/>
        <v>-1.8999999999999986</v>
      </c>
      <c r="AB36" s="14">
        <f t="shared" si="20"/>
        <v>-4</v>
      </c>
      <c r="AC36" s="15">
        <v>53.901967389423902</v>
      </c>
      <c r="AD36" s="16">
        <f t="shared" si="7"/>
        <v>0.29999999999999716</v>
      </c>
      <c r="AE36" s="12">
        <v>51.36139</v>
      </c>
      <c r="AF36" s="13">
        <f t="shared" si="21"/>
        <v>-2.1000000000000014</v>
      </c>
      <c r="AG36" s="105">
        <v>51.398763076626899</v>
      </c>
      <c r="AH36" s="106">
        <f t="shared" si="8"/>
        <v>1</v>
      </c>
      <c r="AI36" s="14">
        <f t="shared" si="22"/>
        <v>-2.2000000000000028</v>
      </c>
      <c r="AJ36" s="15">
        <v>51.197964697131297</v>
      </c>
      <c r="AK36" s="16">
        <f t="shared" si="9"/>
        <v>0.20000000000000284</v>
      </c>
      <c r="AL36" s="12">
        <v>51.113860000000003</v>
      </c>
      <c r="AM36" s="13">
        <f t="shared" si="10"/>
        <v>-0.89999999999999858</v>
      </c>
      <c r="AN36" s="17">
        <f t="shared" si="23"/>
        <v>0</v>
      </c>
      <c r="AO36" s="105">
        <v>51.113999999999997</v>
      </c>
      <c r="AP36" s="106">
        <f t="shared" si="11"/>
        <v>-0.89999999999999858</v>
      </c>
      <c r="AQ36" s="14">
        <f t="shared" si="24"/>
        <v>0</v>
      </c>
      <c r="AR36" s="15">
        <v>52.977403195436402</v>
      </c>
      <c r="AS36" s="16">
        <f t="shared" si="12"/>
        <v>0</v>
      </c>
    </row>
    <row r="37" spans="1:45" s="58" customFormat="1">
      <c r="A37" s="10"/>
      <c r="B37" s="59" t="s">
        <v>9</v>
      </c>
      <c r="C37" s="12">
        <v>52.77778</v>
      </c>
      <c r="D37" s="13">
        <f t="shared" si="13"/>
        <v>-1.5</v>
      </c>
      <c r="E37" s="105">
        <v>53.128321382909803</v>
      </c>
      <c r="F37" s="106">
        <f t="shared" si="0"/>
        <v>1.1000000000000014</v>
      </c>
      <c r="G37" s="14">
        <f t="shared" si="14"/>
        <v>-1.6000000000000014</v>
      </c>
      <c r="H37" s="108">
        <v>53.425840827202798</v>
      </c>
      <c r="I37" s="109">
        <f t="shared" si="1"/>
        <v>0.39999999999999858</v>
      </c>
      <c r="J37" s="12">
        <v>50.706620000000001</v>
      </c>
      <c r="K37" s="13">
        <f t="shared" si="15"/>
        <v>-2.3999999999999986</v>
      </c>
      <c r="L37" s="105">
        <v>52.237204493812101</v>
      </c>
      <c r="M37" s="106">
        <f t="shared" si="2"/>
        <v>0.60000000000000142</v>
      </c>
      <c r="N37" s="14">
        <f t="shared" si="16"/>
        <v>-2.5</v>
      </c>
      <c r="O37" s="15">
        <v>52.308660048669601</v>
      </c>
      <c r="P37" s="16">
        <f t="shared" si="3"/>
        <v>0.19999999999999574</v>
      </c>
      <c r="Q37" s="12">
        <v>53.623190000000001</v>
      </c>
      <c r="R37" s="13">
        <f t="shared" si="17"/>
        <v>-1.2999999999999972</v>
      </c>
      <c r="S37" s="105">
        <v>54.919922797029599</v>
      </c>
      <c r="T37" s="106">
        <f t="shared" si="4"/>
        <v>2.2999999999999972</v>
      </c>
      <c r="U37" s="14">
        <f t="shared" si="18"/>
        <v>-1.3999999999999986</v>
      </c>
      <c r="V37" s="115">
        <v>54.594621779742297</v>
      </c>
      <c r="W37" s="16">
        <f t="shared" si="5"/>
        <v>0.5</v>
      </c>
      <c r="X37" s="12">
        <v>52.89855</v>
      </c>
      <c r="Y37" s="13">
        <f t="shared" si="19"/>
        <v>-2.1000000000000014</v>
      </c>
      <c r="Z37" s="105">
        <v>53.834046699665997</v>
      </c>
      <c r="AA37" s="106">
        <f t="shared" si="6"/>
        <v>1.3999999999999986</v>
      </c>
      <c r="AB37" s="14">
        <f t="shared" si="20"/>
        <v>-2.3000000000000043</v>
      </c>
      <c r="AC37" s="15">
        <v>54.441499320133502</v>
      </c>
      <c r="AD37" s="16">
        <f t="shared" si="7"/>
        <v>0.5</v>
      </c>
      <c r="AE37" s="12">
        <v>51.328499999999998</v>
      </c>
      <c r="AF37" s="13">
        <f t="shared" si="21"/>
        <v>-2.5</v>
      </c>
      <c r="AG37" s="105">
        <v>50.712028807430499</v>
      </c>
      <c r="AH37" s="106">
        <f t="shared" si="8"/>
        <v>-0.69999999999999574</v>
      </c>
      <c r="AI37" s="14">
        <f t="shared" si="22"/>
        <v>-2.5999999999999943</v>
      </c>
      <c r="AJ37" s="15">
        <v>51.617972475323597</v>
      </c>
      <c r="AK37" s="16">
        <f t="shared" si="9"/>
        <v>0.39999999999999858</v>
      </c>
      <c r="AL37" s="12">
        <v>53.260869999999997</v>
      </c>
      <c r="AM37" s="13">
        <f t="shared" si="10"/>
        <v>2.1999999999999957</v>
      </c>
      <c r="AN37" s="17">
        <f t="shared" si="23"/>
        <v>-0.20000000000000284</v>
      </c>
      <c r="AO37" s="105">
        <v>53.261000000000003</v>
      </c>
      <c r="AP37" s="106">
        <f t="shared" si="11"/>
        <v>2.1999999999999957</v>
      </c>
      <c r="AQ37" s="14">
        <f t="shared" si="24"/>
        <v>-0.20000000000000284</v>
      </c>
      <c r="AR37" s="15">
        <v>52.979002405620598</v>
      </c>
      <c r="AS37" s="16">
        <f t="shared" si="12"/>
        <v>0</v>
      </c>
    </row>
    <row r="38" spans="1:45" s="58" customFormat="1">
      <c r="A38" s="10"/>
      <c r="B38" s="59" t="s">
        <v>10</v>
      </c>
      <c r="C38" s="12">
        <v>54.942599999999999</v>
      </c>
      <c r="D38" s="13">
        <f t="shared" si="13"/>
        <v>-0.60000000000000142</v>
      </c>
      <c r="E38" s="105">
        <v>54.356585327401</v>
      </c>
      <c r="F38" s="106">
        <f t="shared" si="0"/>
        <v>1.2999999999999972</v>
      </c>
      <c r="G38" s="14">
        <f t="shared" si="14"/>
        <v>-0.39999999999999858</v>
      </c>
      <c r="H38" s="108">
        <v>53.758498122948303</v>
      </c>
      <c r="I38" s="109">
        <f t="shared" si="1"/>
        <v>0.39999999999999858</v>
      </c>
      <c r="J38" s="12">
        <v>54.075949999999999</v>
      </c>
      <c r="K38" s="13">
        <f t="shared" si="15"/>
        <v>-2.5</v>
      </c>
      <c r="L38" s="105">
        <v>53.213674794360202</v>
      </c>
      <c r="M38" s="106">
        <f t="shared" si="2"/>
        <v>1</v>
      </c>
      <c r="N38" s="14">
        <f t="shared" si="16"/>
        <v>-2.3999999999999986</v>
      </c>
      <c r="O38" s="15">
        <v>52.491117967507599</v>
      </c>
      <c r="P38" s="16">
        <f t="shared" si="3"/>
        <v>0.20000000000000284</v>
      </c>
      <c r="Q38" s="12">
        <v>56.632649999999998</v>
      </c>
      <c r="R38" s="13">
        <f t="shared" si="17"/>
        <v>-1.7999999999999972</v>
      </c>
      <c r="S38" s="105">
        <v>55.095537190643398</v>
      </c>
      <c r="T38" s="106">
        <f t="shared" si="4"/>
        <v>0.20000000000000284</v>
      </c>
      <c r="U38" s="14">
        <f t="shared" si="18"/>
        <v>-1.6000000000000014</v>
      </c>
      <c r="V38" s="115">
        <v>54.794324471791398</v>
      </c>
      <c r="W38" s="16">
        <f t="shared" si="5"/>
        <v>0.19999999999999574</v>
      </c>
      <c r="X38" s="12">
        <v>56.505099999999999</v>
      </c>
      <c r="Y38" s="13">
        <f t="shared" si="19"/>
        <v>-1.3999999999999986</v>
      </c>
      <c r="Z38" s="105">
        <v>55.341867185243899</v>
      </c>
      <c r="AA38" s="106">
        <f t="shared" si="6"/>
        <v>1.5</v>
      </c>
      <c r="AB38" s="14">
        <f t="shared" si="20"/>
        <v>-1.2000000000000028</v>
      </c>
      <c r="AC38" s="15">
        <v>54.841879701657398</v>
      </c>
      <c r="AD38" s="16">
        <f t="shared" si="7"/>
        <v>0.39999999999999858</v>
      </c>
      <c r="AE38" s="12">
        <v>52.551020000000001</v>
      </c>
      <c r="AF38" s="13">
        <f t="shared" si="21"/>
        <v>-0.39999999999999858</v>
      </c>
      <c r="AG38" s="105">
        <v>52.361610443124597</v>
      </c>
      <c r="AH38" s="106">
        <f t="shared" si="8"/>
        <v>1.6999999999999957</v>
      </c>
      <c r="AI38" s="14">
        <f t="shared" si="22"/>
        <v>-0.10000000000000142</v>
      </c>
      <c r="AJ38" s="15">
        <v>52.094381638384</v>
      </c>
      <c r="AK38" s="16">
        <f t="shared" si="9"/>
        <v>0.5</v>
      </c>
      <c r="AL38" s="12">
        <v>54.081629999999997</v>
      </c>
      <c r="AM38" s="13">
        <f t="shared" si="10"/>
        <v>0.80000000000000426</v>
      </c>
      <c r="AN38" s="17">
        <f t="shared" si="23"/>
        <v>1.3999999999999986</v>
      </c>
      <c r="AO38" s="105">
        <v>54.082000000000001</v>
      </c>
      <c r="AP38" s="106">
        <f t="shared" si="11"/>
        <v>0.80000000000000426</v>
      </c>
      <c r="AQ38" s="14">
        <f t="shared" si="24"/>
        <v>1.3999999999999986</v>
      </c>
      <c r="AR38" s="15">
        <v>52.981149183965798</v>
      </c>
      <c r="AS38" s="16">
        <f t="shared" si="12"/>
        <v>0</v>
      </c>
    </row>
    <row r="39" spans="1:45" s="58" customFormat="1">
      <c r="A39" s="10"/>
      <c r="B39" s="59" t="s">
        <v>11</v>
      </c>
      <c r="C39" s="12">
        <v>55.379350000000002</v>
      </c>
      <c r="D39" s="13">
        <f t="shared" si="13"/>
        <v>1.5</v>
      </c>
      <c r="E39" s="105">
        <v>54.767297936230001</v>
      </c>
      <c r="F39" s="106">
        <f t="shared" si="0"/>
        <v>0.39999999999999858</v>
      </c>
      <c r="G39" s="14">
        <f t="shared" si="14"/>
        <v>1.5</v>
      </c>
      <c r="H39" s="108">
        <v>53.793408051644299</v>
      </c>
      <c r="I39" s="109">
        <f t="shared" si="1"/>
        <v>0</v>
      </c>
      <c r="J39" s="12">
        <v>54.469470000000001</v>
      </c>
      <c r="K39" s="13">
        <f t="shared" si="15"/>
        <v>-0.5</v>
      </c>
      <c r="L39" s="105">
        <v>53.093178314174402</v>
      </c>
      <c r="M39" s="106">
        <f t="shared" si="2"/>
        <v>-0.10000000000000142</v>
      </c>
      <c r="N39" s="14">
        <f t="shared" si="16"/>
        <v>-0.5</v>
      </c>
      <c r="O39" s="15">
        <v>52.689770619469002</v>
      </c>
      <c r="P39" s="16">
        <f t="shared" si="3"/>
        <v>0.20000000000000284</v>
      </c>
      <c r="Q39" s="12">
        <v>56.840800000000002</v>
      </c>
      <c r="R39" s="13">
        <f t="shared" si="17"/>
        <v>1.6999999999999957</v>
      </c>
      <c r="S39" s="105">
        <v>55.899131935913502</v>
      </c>
      <c r="T39" s="106">
        <f t="shared" si="4"/>
        <v>0.79999999999999716</v>
      </c>
      <c r="U39" s="14">
        <f t="shared" si="18"/>
        <v>1.6999999999999957</v>
      </c>
      <c r="V39" s="115">
        <v>54.551791099508598</v>
      </c>
      <c r="W39" s="16">
        <f t="shared" si="5"/>
        <v>-0.19999999999999574</v>
      </c>
      <c r="X39" s="12">
        <v>58.208959999999998</v>
      </c>
      <c r="Y39" s="13">
        <f t="shared" si="19"/>
        <v>2.9000000000000057</v>
      </c>
      <c r="Z39" s="105">
        <v>56.8696576600925</v>
      </c>
      <c r="AA39" s="106">
        <f t="shared" si="6"/>
        <v>1.6000000000000014</v>
      </c>
      <c r="AB39" s="14">
        <f t="shared" si="20"/>
        <v>2.8999999999999986</v>
      </c>
      <c r="AC39" s="15">
        <v>54.876825295717197</v>
      </c>
      <c r="AD39" s="16">
        <f t="shared" si="7"/>
        <v>0.10000000000000142</v>
      </c>
      <c r="AE39" s="12">
        <v>53.109450000000002</v>
      </c>
      <c r="AF39" s="13">
        <f t="shared" si="21"/>
        <v>0.80000000000000426</v>
      </c>
      <c r="AG39" s="105">
        <v>53.080997890137603</v>
      </c>
      <c r="AH39" s="106">
        <f t="shared" si="8"/>
        <v>0.70000000000000284</v>
      </c>
      <c r="AI39" s="14">
        <f t="shared" si="22"/>
        <v>1</v>
      </c>
      <c r="AJ39" s="15">
        <v>52.453992098820699</v>
      </c>
      <c r="AK39" s="16">
        <f t="shared" si="9"/>
        <v>0.39999999999999858</v>
      </c>
      <c r="AL39" s="12">
        <v>53.35821</v>
      </c>
      <c r="AM39" s="13">
        <f t="shared" si="10"/>
        <v>-0.70000000000000284</v>
      </c>
      <c r="AN39" s="17">
        <f t="shared" si="23"/>
        <v>0.39999999999999858</v>
      </c>
      <c r="AO39" s="105">
        <v>53.357999999999997</v>
      </c>
      <c r="AP39" s="106">
        <f t="shared" si="11"/>
        <v>-0.70000000000000284</v>
      </c>
      <c r="AQ39" s="14">
        <f t="shared" si="24"/>
        <v>0.39999999999999858</v>
      </c>
      <c r="AR39" s="15">
        <v>52.980453377545103</v>
      </c>
      <c r="AS39" s="16">
        <f t="shared" si="12"/>
        <v>0</v>
      </c>
    </row>
    <row r="40" spans="1:45" s="58" customFormat="1">
      <c r="A40" s="10"/>
      <c r="B40" s="59" t="s">
        <v>12</v>
      </c>
      <c r="C40" s="12">
        <v>54.599719999999998</v>
      </c>
      <c r="D40" s="13">
        <f t="shared" si="13"/>
        <v>0.10000000000000142</v>
      </c>
      <c r="E40" s="105">
        <v>53.750251634970297</v>
      </c>
      <c r="F40" s="106">
        <f t="shared" si="0"/>
        <v>-1</v>
      </c>
      <c r="G40" s="14">
        <f t="shared" si="14"/>
        <v>9.9999999999994316E-2</v>
      </c>
      <c r="H40" s="108">
        <v>53.517312592803201</v>
      </c>
      <c r="I40" s="109">
        <f t="shared" si="1"/>
        <v>-0.29999999999999716</v>
      </c>
      <c r="J40" s="12">
        <v>55.076520000000002</v>
      </c>
      <c r="K40" s="13">
        <f t="shared" si="15"/>
        <v>2.3999999999999986</v>
      </c>
      <c r="L40" s="105">
        <v>52.718130931042303</v>
      </c>
      <c r="M40" s="106">
        <f t="shared" si="2"/>
        <v>-0.39999999999999858</v>
      </c>
      <c r="N40" s="14">
        <f t="shared" si="16"/>
        <v>1.6000000000000014</v>
      </c>
      <c r="O40" s="15">
        <v>52.880292245410999</v>
      </c>
      <c r="P40" s="16">
        <f t="shared" si="3"/>
        <v>0.19999999999999574</v>
      </c>
      <c r="Q40" s="12">
        <v>55.758429999999997</v>
      </c>
      <c r="R40" s="13">
        <f t="shared" si="17"/>
        <v>-0.30000000000000426</v>
      </c>
      <c r="S40" s="105">
        <v>54.444771568072397</v>
      </c>
      <c r="T40" s="106">
        <f t="shared" si="4"/>
        <v>-1.5</v>
      </c>
      <c r="U40" s="14">
        <f t="shared" si="18"/>
        <v>-0.20000000000000284</v>
      </c>
      <c r="V40" s="115">
        <v>53.965685494837302</v>
      </c>
      <c r="W40" s="16">
        <f t="shared" si="5"/>
        <v>-0.60000000000000142</v>
      </c>
      <c r="X40" s="12">
        <v>56.601120000000002</v>
      </c>
      <c r="Y40" s="13">
        <f t="shared" si="19"/>
        <v>-0.10000000000000142</v>
      </c>
      <c r="Z40" s="105">
        <v>55.117256157939302</v>
      </c>
      <c r="AA40" s="106">
        <f t="shared" si="6"/>
        <v>-1.7999999999999972</v>
      </c>
      <c r="AB40" s="14">
        <f t="shared" si="20"/>
        <v>0</v>
      </c>
      <c r="AC40" s="15">
        <v>54.486180447593803</v>
      </c>
      <c r="AD40" s="16">
        <f t="shared" si="7"/>
        <v>-0.39999999999999858</v>
      </c>
      <c r="AE40" s="12">
        <v>52.949440000000003</v>
      </c>
      <c r="AF40" s="13">
        <f t="shared" si="21"/>
        <v>1</v>
      </c>
      <c r="AG40" s="105">
        <v>53.000263869353802</v>
      </c>
      <c r="AH40" s="106">
        <f t="shared" si="8"/>
        <v>-0.10000000000000142</v>
      </c>
      <c r="AI40" s="14">
        <f t="shared" si="22"/>
        <v>1.1000000000000014</v>
      </c>
      <c r="AJ40" s="15">
        <v>52.577969392568797</v>
      </c>
      <c r="AK40" s="16">
        <f t="shared" si="9"/>
        <v>0.10000000000000142</v>
      </c>
      <c r="AL40" s="12">
        <v>53.089889999999997</v>
      </c>
      <c r="AM40" s="13">
        <f t="shared" si="10"/>
        <v>-0.29999999999999716</v>
      </c>
      <c r="AN40" s="17">
        <f t="shared" si="23"/>
        <v>-0.5</v>
      </c>
      <c r="AO40" s="105">
        <v>53.09</v>
      </c>
      <c r="AP40" s="106">
        <f t="shared" si="11"/>
        <v>-0.29999999999999716</v>
      </c>
      <c r="AQ40" s="14">
        <f t="shared" si="24"/>
        <v>-0.60000000000000142</v>
      </c>
      <c r="AR40" s="15">
        <v>52.977057174962702</v>
      </c>
      <c r="AS40" s="16">
        <f t="shared" si="12"/>
        <v>0</v>
      </c>
    </row>
    <row r="41" spans="1:45" s="58" customFormat="1">
      <c r="A41" s="10">
        <v>2008</v>
      </c>
      <c r="B41" s="59" t="s">
        <v>4</v>
      </c>
      <c r="C41" s="12">
        <v>51.348680000000002</v>
      </c>
      <c r="D41" s="13">
        <f t="shared" si="13"/>
        <v>-0.20000000000000284</v>
      </c>
      <c r="E41" s="105">
        <v>52.999810239688003</v>
      </c>
      <c r="F41" s="106">
        <f t="shared" si="0"/>
        <v>-0.79999999999999716</v>
      </c>
      <c r="G41" s="14">
        <f t="shared" si="14"/>
        <v>-0.20000000000000284</v>
      </c>
      <c r="H41" s="108">
        <v>53.033249023701003</v>
      </c>
      <c r="I41" s="109">
        <f t="shared" si="1"/>
        <v>-0.5</v>
      </c>
      <c r="J41" s="12">
        <v>49.056280000000001</v>
      </c>
      <c r="K41" s="13">
        <f t="shared" si="15"/>
        <v>-0.69999999999999574</v>
      </c>
      <c r="L41" s="105">
        <v>52.046962005111403</v>
      </c>
      <c r="M41" s="106">
        <f t="shared" si="2"/>
        <v>-0.70000000000000284</v>
      </c>
      <c r="N41" s="14">
        <f t="shared" si="16"/>
        <v>-0.5</v>
      </c>
      <c r="O41" s="15">
        <v>52.9838707486958</v>
      </c>
      <c r="P41" s="16">
        <f t="shared" si="3"/>
        <v>0.10000000000000142</v>
      </c>
      <c r="Q41" s="12">
        <v>50.13158</v>
      </c>
      <c r="R41" s="13">
        <f t="shared" si="17"/>
        <v>-2.3999999999999986</v>
      </c>
      <c r="S41" s="105">
        <v>52.586411403617902</v>
      </c>
      <c r="T41" s="106">
        <f t="shared" si="4"/>
        <v>-1.7999999999999972</v>
      </c>
      <c r="U41" s="14">
        <f t="shared" si="18"/>
        <v>-2.3999999999999986</v>
      </c>
      <c r="V41" s="115">
        <v>53.267147008531197</v>
      </c>
      <c r="W41" s="16">
        <f t="shared" si="5"/>
        <v>-0.70000000000000284</v>
      </c>
      <c r="X41" s="12">
        <v>50.921050000000001</v>
      </c>
      <c r="Y41" s="13">
        <f t="shared" si="19"/>
        <v>-1.8000000000000043</v>
      </c>
      <c r="Z41" s="105">
        <v>53.373119065115802</v>
      </c>
      <c r="AA41" s="106">
        <f t="shared" si="6"/>
        <v>-1.7000000000000028</v>
      </c>
      <c r="AB41" s="14">
        <f t="shared" si="20"/>
        <v>-1.8999999999999986</v>
      </c>
      <c r="AC41" s="15">
        <v>53.8178094536215</v>
      </c>
      <c r="AD41" s="16">
        <f t="shared" si="7"/>
        <v>-0.70000000000000284</v>
      </c>
      <c r="AE41" s="12">
        <v>51.052630000000001</v>
      </c>
      <c r="AF41" s="13">
        <f t="shared" si="21"/>
        <v>2.8000000000000043</v>
      </c>
      <c r="AG41" s="105">
        <v>52.4900380300789</v>
      </c>
      <c r="AH41" s="106">
        <f t="shared" si="8"/>
        <v>-0.5</v>
      </c>
      <c r="AI41" s="14">
        <f t="shared" si="22"/>
        <v>2.6000000000000014</v>
      </c>
      <c r="AJ41" s="15">
        <v>52.433339097659498</v>
      </c>
      <c r="AK41" s="16">
        <f t="shared" si="9"/>
        <v>-0.20000000000000284</v>
      </c>
      <c r="AL41" s="12">
        <v>53.289470000000001</v>
      </c>
      <c r="AM41" s="13">
        <f t="shared" si="10"/>
        <v>0.19999999999999574</v>
      </c>
      <c r="AN41" s="17">
        <f t="shared" si="23"/>
        <v>0.79999999999999716</v>
      </c>
      <c r="AO41" s="105">
        <v>53.289000000000001</v>
      </c>
      <c r="AP41" s="106">
        <f t="shared" si="11"/>
        <v>0.19999999999999574</v>
      </c>
      <c r="AQ41" s="14">
        <f t="shared" si="24"/>
        <v>0.79999999999999716</v>
      </c>
      <c r="AR41" s="15">
        <v>52.966873451756797</v>
      </c>
      <c r="AS41" s="16">
        <f t="shared" si="12"/>
        <v>0</v>
      </c>
    </row>
    <row r="42" spans="1:45" s="58" customFormat="1">
      <c r="A42" s="10"/>
      <c r="B42" s="59" t="s">
        <v>5</v>
      </c>
      <c r="C42" s="12">
        <v>51.208730000000003</v>
      </c>
      <c r="D42" s="13">
        <f t="shared" si="13"/>
        <v>-2.7999999999999972</v>
      </c>
      <c r="E42" s="105">
        <v>51.638807718856498</v>
      </c>
      <c r="F42" s="106">
        <f t="shared" si="0"/>
        <v>-1.3999999999999986</v>
      </c>
      <c r="G42" s="14">
        <f t="shared" si="14"/>
        <v>-2.8999999999999986</v>
      </c>
      <c r="H42" s="108">
        <v>52.463438178953602</v>
      </c>
      <c r="I42" s="109">
        <f t="shared" si="1"/>
        <v>-0.5</v>
      </c>
      <c r="J42" s="12">
        <v>51.360059999999997</v>
      </c>
      <c r="K42" s="13">
        <f t="shared" si="15"/>
        <v>1.2999999999999972</v>
      </c>
      <c r="L42" s="105">
        <v>52.8926905127026</v>
      </c>
      <c r="M42" s="106">
        <f t="shared" si="2"/>
        <v>0.89999999999999858</v>
      </c>
      <c r="N42" s="14">
        <f t="shared" si="16"/>
        <v>1.1000000000000014</v>
      </c>
      <c r="O42" s="15">
        <v>52.992278318741299</v>
      </c>
      <c r="P42" s="16">
        <f t="shared" si="3"/>
        <v>0</v>
      </c>
      <c r="Q42" s="12">
        <v>50.471699999999998</v>
      </c>
      <c r="R42" s="13">
        <f t="shared" si="17"/>
        <v>-4.1000000000000014</v>
      </c>
      <c r="S42" s="105">
        <v>51.577542684169899</v>
      </c>
      <c r="T42" s="106">
        <f t="shared" si="4"/>
        <v>-1</v>
      </c>
      <c r="U42" s="14">
        <f t="shared" si="18"/>
        <v>-4.1999999999999957</v>
      </c>
      <c r="V42" s="115">
        <v>52.605813348142</v>
      </c>
      <c r="W42" s="16">
        <f t="shared" si="5"/>
        <v>-0.69999999999999574</v>
      </c>
      <c r="X42" s="12">
        <v>51.179250000000003</v>
      </c>
      <c r="Y42" s="13">
        <f t="shared" si="19"/>
        <v>-4.1999999999999957</v>
      </c>
      <c r="Z42" s="105">
        <v>51.900412134764103</v>
      </c>
      <c r="AA42" s="106">
        <f t="shared" si="6"/>
        <v>-1.5</v>
      </c>
      <c r="AB42" s="14">
        <f t="shared" si="20"/>
        <v>-4.2000000000000028</v>
      </c>
      <c r="AC42" s="15">
        <v>53.0634169353063</v>
      </c>
      <c r="AD42" s="16">
        <f t="shared" si="7"/>
        <v>-0.69999999999999574</v>
      </c>
      <c r="AE42" s="12">
        <v>51.415089999999999</v>
      </c>
      <c r="AF42" s="13">
        <f t="shared" si="21"/>
        <v>-0.5</v>
      </c>
      <c r="AG42" s="105">
        <v>51.516000569369602</v>
      </c>
      <c r="AH42" s="106">
        <f t="shared" si="8"/>
        <v>-1</v>
      </c>
      <c r="AI42" s="14">
        <f t="shared" si="22"/>
        <v>-0.60000000000000142</v>
      </c>
      <c r="AJ42" s="15">
        <v>52.055179047569801</v>
      </c>
      <c r="AK42" s="16">
        <f t="shared" si="9"/>
        <v>-0.29999999999999716</v>
      </c>
      <c r="AL42" s="12">
        <v>51.76887</v>
      </c>
      <c r="AM42" s="13">
        <f t="shared" si="10"/>
        <v>-1.5</v>
      </c>
      <c r="AN42" s="17">
        <f t="shared" si="23"/>
        <v>-2.4000000000000057</v>
      </c>
      <c r="AO42" s="105">
        <v>51.768999999999998</v>
      </c>
      <c r="AP42" s="106">
        <f t="shared" si="11"/>
        <v>-1.5</v>
      </c>
      <c r="AQ42" s="14">
        <f t="shared" si="24"/>
        <v>-2.4000000000000057</v>
      </c>
      <c r="AR42" s="15">
        <v>52.956715999075698</v>
      </c>
      <c r="AS42" s="16">
        <f t="shared" si="12"/>
        <v>0</v>
      </c>
    </row>
    <row r="43" spans="1:45" s="58" customFormat="1">
      <c r="A43" s="10"/>
      <c r="B43" s="59" t="s">
        <v>6</v>
      </c>
      <c r="C43" s="12">
        <v>50.65166</v>
      </c>
      <c r="D43" s="13">
        <f t="shared" si="13"/>
        <v>-4</v>
      </c>
      <c r="E43" s="105">
        <v>50.8224260564294</v>
      </c>
      <c r="F43" s="106">
        <f t="shared" si="0"/>
        <v>-0.80000000000000426</v>
      </c>
      <c r="G43" s="14">
        <f t="shared" si="14"/>
        <v>-3.4000000000000057</v>
      </c>
      <c r="H43" s="108">
        <v>51.935385793806297</v>
      </c>
      <c r="I43" s="109">
        <f t="shared" si="1"/>
        <v>-0.60000000000000142</v>
      </c>
      <c r="J43" s="12">
        <v>54.282899999999998</v>
      </c>
      <c r="K43" s="13">
        <f t="shared" si="15"/>
        <v>1.7999999999999972</v>
      </c>
      <c r="L43" s="105">
        <v>53.508627455451403</v>
      </c>
      <c r="M43" s="106">
        <f t="shared" si="2"/>
        <v>0.60000000000000142</v>
      </c>
      <c r="N43" s="14">
        <f t="shared" si="16"/>
        <v>1.5</v>
      </c>
      <c r="O43" s="15">
        <v>52.913231942968601</v>
      </c>
      <c r="P43" s="16">
        <f t="shared" si="3"/>
        <v>-0.10000000000000142</v>
      </c>
      <c r="Q43" s="12">
        <v>50.710900000000002</v>
      </c>
      <c r="R43" s="13">
        <f t="shared" si="17"/>
        <v>-6.2999999999999972</v>
      </c>
      <c r="S43" s="105">
        <v>50.633133137657801</v>
      </c>
      <c r="T43" s="106">
        <f t="shared" si="4"/>
        <v>-1</v>
      </c>
      <c r="U43" s="14">
        <f t="shared" si="18"/>
        <v>-5.1999999999999957</v>
      </c>
      <c r="V43" s="115">
        <v>52.091715698459801</v>
      </c>
      <c r="W43" s="16">
        <f t="shared" si="5"/>
        <v>-0.5</v>
      </c>
      <c r="X43" s="12">
        <v>50.947870000000002</v>
      </c>
      <c r="Y43" s="13">
        <f t="shared" si="19"/>
        <v>-5.3999999999999986</v>
      </c>
      <c r="Z43" s="105">
        <v>51.578169542229901</v>
      </c>
      <c r="AA43" s="106">
        <f t="shared" si="6"/>
        <v>-0.29999999999999716</v>
      </c>
      <c r="AB43" s="14">
        <f t="shared" si="20"/>
        <v>-3.6000000000000014</v>
      </c>
      <c r="AC43" s="15">
        <v>52.4463922318131</v>
      </c>
      <c r="AD43" s="16">
        <f t="shared" si="7"/>
        <v>-0.70000000000000284</v>
      </c>
      <c r="AE43" s="12">
        <v>50.236969999999999</v>
      </c>
      <c r="AF43" s="13">
        <f t="shared" si="21"/>
        <v>-2.1999999999999957</v>
      </c>
      <c r="AG43" s="105">
        <v>49.5441635965066</v>
      </c>
      <c r="AH43" s="106">
        <f t="shared" si="8"/>
        <v>-2</v>
      </c>
      <c r="AI43" s="14">
        <f t="shared" si="22"/>
        <v>-2.3999999999999986</v>
      </c>
      <c r="AJ43" s="15">
        <v>51.527778443598599</v>
      </c>
      <c r="AK43" s="16">
        <f t="shared" si="9"/>
        <v>-0.60000000000000142</v>
      </c>
      <c r="AL43" s="12">
        <v>50.710900000000002</v>
      </c>
      <c r="AM43" s="13">
        <f t="shared" si="10"/>
        <v>-1.0999999999999943</v>
      </c>
      <c r="AN43" s="17">
        <f t="shared" si="23"/>
        <v>-2.3999999999999986</v>
      </c>
      <c r="AO43" s="105">
        <v>50.710999999999999</v>
      </c>
      <c r="AP43" s="106">
        <f t="shared" si="11"/>
        <v>-1.0999999999999943</v>
      </c>
      <c r="AQ43" s="14">
        <f t="shared" si="24"/>
        <v>-2.3999999999999986</v>
      </c>
      <c r="AR43" s="15">
        <v>52.948960736149502</v>
      </c>
      <c r="AS43" s="16">
        <f t="shared" si="12"/>
        <v>-0.10000000000000142</v>
      </c>
    </row>
    <row r="44" spans="1:45" s="58" customFormat="1">
      <c r="A44" s="10"/>
      <c r="B44" s="59" t="s">
        <v>7</v>
      </c>
      <c r="C44" s="12">
        <v>53.139139999999998</v>
      </c>
      <c r="D44" s="13">
        <f t="shared" si="13"/>
        <v>0</v>
      </c>
      <c r="E44" s="105">
        <v>52.301364020858102</v>
      </c>
      <c r="F44" s="106">
        <f t="shared" si="0"/>
        <v>1.5</v>
      </c>
      <c r="G44" s="14">
        <f t="shared" si="14"/>
        <v>-0.70000000000000284</v>
      </c>
      <c r="H44" s="108">
        <v>51.540034181971997</v>
      </c>
      <c r="I44" s="109">
        <f t="shared" si="1"/>
        <v>-0.39999999999999858</v>
      </c>
      <c r="J44" s="12">
        <v>53.407679999999999</v>
      </c>
      <c r="K44" s="13">
        <f t="shared" si="15"/>
        <v>2</v>
      </c>
      <c r="L44" s="105">
        <v>53.372219677007699</v>
      </c>
      <c r="M44" s="106">
        <f t="shared" si="2"/>
        <v>-0.10000000000000142</v>
      </c>
      <c r="N44" s="14">
        <f t="shared" si="16"/>
        <v>2</v>
      </c>
      <c r="O44" s="15">
        <v>52.682189764846697</v>
      </c>
      <c r="P44" s="16">
        <f t="shared" si="3"/>
        <v>-0.19999999999999574</v>
      </c>
      <c r="Q44" s="12">
        <v>54.411760000000001</v>
      </c>
      <c r="R44" s="13">
        <f t="shared" si="17"/>
        <v>0.39999999999999858</v>
      </c>
      <c r="S44" s="105">
        <v>53.264573813339098</v>
      </c>
      <c r="T44" s="106">
        <f t="shared" si="4"/>
        <v>2.6999999999999957</v>
      </c>
      <c r="U44" s="14">
        <f t="shared" si="18"/>
        <v>-0.5</v>
      </c>
      <c r="V44" s="115">
        <v>51.7706559642561</v>
      </c>
      <c r="W44" s="16">
        <f t="shared" si="5"/>
        <v>-0.30000000000000426</v>
      </c>
      <c r="X44" s="12">
        <v>53.619909999999997</v>
      </c>
      <c r="Y44" s="13">
        <f t="shared" si="19"/>
        <v>0.10000000000000142</v>
      </c>
      <c r="Z44" s="105">
        <v>52.322726685756898</v>
      </c>
      <c r="AA44" s="106">
        <f t="shared" si="6"/>
        <v>0.69999999999999574</v>
      </c>
      <c r="AB44" s="14">
        <f t="shared" si="20"/>
        <v>-1.5</v>
      </c>
      <c r="AC44" s="15">
        <v>52.1044040044561</v>
      </c>
      <c r="AD44" s="16">
        <f t="shared" si="7"/>
        <v>-0.29999999999999716</v>
      </c>
      <c r="AE44" s="12">
        <v>50.904980000000002</v>
      </c>
      <c r="AF44" s="13">
        <f t="shared" si="21"/>
        <v>-0.70000000000000284</v>
      </c>
      <c r="AG44" s="105">
        <v>50.873797883450599</v>
      </c>
      <c r="AH44" s="106">
        <f t="shared" si="8"/>
        <v>1.3999999999999986</v>
      </c>
      <c r="AI44" s="14">
        <f t="shared" si="22"/>
        <v>-0.60000000000000142</v>
      </c>
      <c r="AJ44" s="15">
        <v>50.949437762977801</v>
      </c>
      <c r="AK44" s="16">
        <f t="shared" si="9"/>
        <v>-0.60000000000000142</v>
      </c>
      <c r="AL44" s="12">
        <v>53.619909999999997</v>
      </c>
      <c r="AM44" s="13">
        <f t="shared" si="10"/>
        <v>2.8999999999999986</v>
      </c>
      <c r="AN44" s="17">
        <f t="shared" si="23"/>
        <v>0.20000000000000284</v>
      </c>
      <c r="AO44" s="105">
        <v>53.62</v>
      </c>
      <c r="AP44" s="106">
        <f t="shared" si="11"/>
        <v>2.8999999999999986</v>
      </c>
      <c r="AQ44" s="14">
        <f t="shared" si="24"/>
        <v>0.20000000000000284</v>
      </c>
      <c r="AR44" s="15">
        <v>52.9462124500687</v>
      </c>
      <c r="AS44" s="16">
        <f t="shared" si="12"/>
        <v>0</v>
      </c>
    </row>
    <row r="45" spans="1:45" s="58" customFormat="1">
      <c r="A45" s="10"/>
      <c r="B45" s="59" t="s">
        <v>6</v>
      </c>
      <c r="C45" s="12">
        <v>52.008929999999999</v>
      </c>
      <c r="D45" s="13">
        <f t="shared" si="13"/>
        <v>-1.1000000000000014</v>
      </c>
      <c r="E45" s="105">
        <v>51.826670891819496</v>
      </c>
      <c r="F45" s="106">
        <f t="shared" si="0"/>
        <v>-0.5</v>
      </c>
      <c r="G45" s="14">
        <f t="shared" si="14"/>
        <v>-1.2000000000000028</v>
      </c>
      <c r="H45" s="108">
        <v>51.147230276942402</v>
      </c>
      <c r="I45" s="109">
        <f t="shared" si="1"/>
        <v>-0.39999999999999858</v>
      </c>
      <c r="J45" s="12">
        <v>51.60765</v>
      </c>
      <c r="K45" s="13">
        <f t="shared" si="15"/>
        <v>-1.8999999999999986</v>
      </c>
      <c r="L45" s="105">
        <v>51.887732764442703</v>
      </c>
      <c r="M45" s="106">
        <f t="shared" si="2"/>
        <v>-1.5</v>
      </c>
      <c r="N45" s="14">
        <f t="shared" si="16"/>
        <v>-1.6000000000000014</v>
      </c>
      <c r="O45" s="15">
        <v>52.199441010268401</v>
      </c>
      <c r="P45" s="16">
        <f t="shared" si="3"/>
        <v>-0.5</v>
      </c>
      <c r="Q45" s="12">
        <v>52.232140000000001</v>
      </c>
      <c r="R45" s="13">
        <f t="shared" si="17"/>
        <v>-1.5999999999999943</v>
      </c>
      <c r="S45" s="105">
        <v>52.282421043542499</v>
      </c>
      <c r="T45" s="106">
        <f t="shared" si="4"/>
        <v>-1</v>
      </c>
      <c r="U45" s="14">
        <f t="shared" si="18"/>
        <v>-1.6000000000000014</v>
      </c>
      <c r="V45" s="115">
        <v>51.432813458000098</v>
      </c>
      <c r="W45" s="16">
        <f t="shared" si="5"/>
        <v>-0.39999999999999858</v>
      </c>
      <c r="X45" s="12">
        <v>52.34375</v>
      </c>
      <c r="Y45" s="13">
        <f t="shared" si="19"/>
        <v>-1.7000000000000028</v>
      </c>
      <c r="Z45" s="105">
        <v>52.466986051488099</v>
      </c>
      <c r="AA45" s="106">
        <f t="shared" si="6"/>
        <v>0.20000000000000284</v>
      </c>
      <c r="AB45" s="14">
        <f t="shared" si="20"/>
        <v>-1.6000000000000014</v>
      </c>
      <c r="AC45" s="15">
        <v>51.847744829784197</v>
      </c>
      <c r="AD45" s="16">
        <f t="shared" si="7"/>
        <v>-0.30000000000000426</v>
      </c>
      <c r="AE45" s="12">
        <v>50.78125</v>
      </c>
      <c r="AF45" s="13">
        <f t="shared" si="21"/>
        <v>-0.40000000000000568</v>
      </c>
      <c r="AG45" s="105">
        <v>50.699168146478698</v>
      </c>
      <c r="AH45" s="106">
        <f t="shared" si="8"/>
        <v>-0.19999999999999574</v>
      </c>
      <c r="AI45" s="14">
        <f t="shared" si="22"/>
        <v>-0.5</v>
      </c>
      <c r="AJ45" s="15">
        <v>50.370604244976697</v>
      </c>
      <c r="AK45" s="16">
        <f t="shared" si="9"/>
        <v>-0.5</v>
      </c>
      <c r="AL45" s="12">
        <v>52.678570000000001</v>
      </c>
      <c r="AM45" s="13">
        <f t="shared" si="10"/>
        <v>-0.89999999999999858</v>
      </c>
      <c r="AN45" s="17">
        <f t="shared" si="23"/>
        <v>-0.69999999999999574</v>
      </c>
      <c r="AO45" s="105">
        <v>52.679000000000002</v>
      </c>
      <c r="AP45" s="106">
        <f t="shared" si="11"/>
        <v>-0.89999999999999858</v>
      </c>
      <c r="AQ45" s="14">
        <f t="shared" si="24"/>
        <v>-0.69999999999999574</v>
      </c>
      <c r="AR45" s="15">
        <v>52.945622259446999</v>
      </c>
      <c r="AS45" s="16">
        <f t="shared" si="12"/>
        <v>0</v>
      </c>
    </row>
    <row r="46" spans="1:45" s="58" customFormat="1">
      <c r="A46" s="10"/>
      <c r="B46" s="59" t="s">
        <v>8</v>
      </c>
      <c r="C46" s="12">
        <v>50.225520000000003</v>
      </c>
      <c r="D46" s="13">
        <f t="shared" si="13"/>
        <v>-2</v>
      </c>
      <c r="E46" s="105">
        <v>50.643665566229501</v>
      </c>
      <c r="F46" s="106">
        <f t="shared" si="0"/>
        <v>-1.1999999999999957</v>
      </c>
      <c r="G46" s="14">
        <f t="shared" si="14"/>
        <v>-1.8999999999999986</v>
      </c>
      <c r="H46" s="108">
        <v>50.5544822653764</v>
      </c>
      <c r="I46" s="109">
        <f t="shared" si="1"/>
        <v>-0.5</v>
      </c>
      <c r="J46" s="12">
        <v>50.592669999999998</v>
      </c>
      <c r="K46" s="13">
        <f t="shared" si="15"/>
        <v>-0.69999999999999574</v>
      </c>
      <c r="L46" s="105">
        <v>51.090215630931297</v>
      </c>
      <c r="M46" s="106">
        <f t="shared" si="2"/>
        <v>-0.79999999999999716</v>
      </c>
      <c r="N46" s="14">
        <f t="shared" si="16"/>
        <v>-0.69999999999999574</v>
      </c>
      <c r="O46" s="15">
        <v>51.416314857621799</v>
      </c>
      <c r="P46" s="16">
        <f t="shared" si="3"/>
        <v>-0.80000000000000426</v>
      </c>
      <c r="Q46" s="12">
        <v>50.386600000000001</v>
      </c>
      <c r="R46" s="13">
        <f t="shared" si="17"/>
        <v>-2.2000000000000028</v>
      </c>
      <c r="S46" s="105">
        <v>50.962630625701401</v>
      </c>
      <c r="T46" s="106">
        <f t="shared" si="4"/>
        <v>-1.2999999999999972</v>
      </c>
      <c r="U46" s="14">
        <f t="shared" si="18"/>
        <v>-1.8999999999999986</v>
      </c>
      <c r="V46" s="115">
        <v>50.805396134533801</v>
      </c>
      <c r="W46" s="16">
        <f t="shared" si="5"/>
        <v>-0.60000000000000142</v>
      </c>
      <c r="X46" s="12">
        <v>51.417529999999999</v>
      </c>
      <c r="Y46" s="13">
        <f t="shared" si="19"/>
        <v>-1.1000000000000014</v>
      </c>
      <c r="Z46" s="105">
        <v>52.305151439914098</v>
      </c>
      <c r="AA46" s="106">
        <f t="shared" si="6"/>
        <v>-0.20000000000000284</v>
      </c>
      <c r="AB46" s="14">
        <f t="shared" si="20"/>
        <v>-1.1000000000000014</v>
      </c>
      <c r="AC46" s="15">
        <v>51.3749479728382</v>
      </c>
      <c r="AD46" s="16">
        <f t="shared" si="7"/>
        <v>-0.39999999999999858</v>
      </c>
      <c r="AE46" s="12">
        <v>51.675260000000002</v>
      </c>
      <c r="AF46" s="13">
        <f t="shared" si="21"/>
        <v>0.20000000000000284</v>
      </c>
      <c r="AG46" s="105">
        <v>51.510411739280997</v>
      </c>
      <c r="AH46" s="106">
        <f t="shared" si="8"/>
        <v>0.79999999999999716</v>
      </c>
      <c r="AI46" s="14">
        <f t="shared" si="22"/>
        <v>0.20000000000000284</v>
      </c>
      <c r="AJ46" s="15">
        <v>49.7335352590718</v>
      </c>
      <c r="AK46" s="16">
        <f t="shared" si="9"/>
        <v>-0.69999999999999574</v>
      </c>
      <c r="AL46" s="12">
        <v>47.42268</v>
      </c>
      <c r="AM46" s="13">
        <f t="shared" si="10"/>
        <v>-5.3000000000000043</v>
      </c>
      <c r="AN46" s="17">
        <f t="shared" si="23"/>
        <v>-4.8000000000000043</v>
      </c>
      <c r="AO46" s="105">
        <v>47.423000000000002</v>
      </c>
      <c r="AP46" s="106">
        <f t="shared" si="11"/>
        <v>-5.3000000000000043</v>
      </c>
      <c r="AQ46" s="14">
        <f t="shared" si="24"/>
        <v>-5.1000000000000014</v>
      </c>
      <c r="AR46" s="15">
        <v>48.292678933736497</v>
      </c>
      <c r="AS46" s="16">
        <f t="shared" si="12"/>
        <v>-4.6000000000000014</v>
      </c>
    </row>
    <row r="47" spans="1:45" s="58" customFormat="1">
      <c r="A47" s="10"/>
      <c r="B47" s="59" t="s">
        <v>8</v>
      </c>
      <c r="C47" s="12">
        <v>48.734499999999997</v>
      </c>
      <c r="D47" s="13">
        <f t="shared" si="13"/>
        <v>-4</v>
      </c>
      <c r="E47" s="105">
        <v>48.953904727988501</v>
      </c>
      <c r="F47" s="106">
        <f t="shared" si="0"/>
        <v>-1.6000000000000014</v>
      </c>
      <c r="G47" s="14">
        <f t="shared" si="14"/>
        <v>-3.8999999999999986</v>
      </c>
      <c r="H47" s="108">
        <v>49.657180441956498</v>
      </c>
      <c r="I47" s="109">
        <f t="shared" si="1"/>
        <v>-0.89999999999999858</v>
      </c>
      <c r="J47" s="12">
        <v>51.113819999999997</v>
      </c>
      <c r="K47" s="13">
        <f t="shared" si="15"/>
        <v>-0.89999999999999858</v>
      </c>
      <c r="L47" s="105">
        <v>50.576961454074002</v>
      </c>
      <c r="M47" s="106">
        <f t="shared" si="2"/>
        <v>-0.5</v>
      </c>
      <c r="N47" s="14">
        <f t="shared" si="16"/>
        <v>-0.89999999999999858</v>
      </c>
      <c r="O47" s="15">
        <v>50.479046381437698</v>
      </c>
      <c r="P47" s="16">
        <f t="shared" si="3"/>
        <v>-0.89999999999999858</v>
      </c>
      <c r="Q47" s="12">
        <v>47.933880000000002</v>
      </c>
      <c r="R47" s="13">
        <f t="shared" si="17"/>
        <v>-6.3999999999999986</v>
      </c>
      <c r="S47" s="105">
        <v>48.210564542785001</v>
      </c>
      <c r="T47" s="106">
        <f t="shared" si="4"/>
        <v>-2.7999999999999972</v>
      </c>
      <c r="U47" s="14">
        <f t="shared" si="18"/>
        <v>-6.3999999999999986</v>
      </c>
      <c r="V47" s="115">
        <v>49.722608251151698</v>
      </c>
      <c r="W47" s="16">
        <f t="shared" si="5"/>
        <v>-1.0999999999999943</v>
      </c>
      <c r="X47" s="12">
        <v>49.38017</v>
      </c>
      <c r="Y47" s="13">
        <f t="shared" si="19"/>
        <v>-4.8000000000000043</v>
      </c>
      <c r="Z47" s="105">
        <v>49.408209319282001</v>
      </c>
      <c r="AA47" s="106">
        <f t="shared" si="6"/>
        <v>-2.8999999999999986</v>
      </c>
      <c r="AB47" s="14">
        <f t="shared" si="20"/>
        <v>-4.8999999999999986</v>
      </c>
      <c r="AC47" s="15">
        <v>50.461490789838301</v>
      </c>
      <c r="AD47" s="16">
        <f t="shared" si="7"/>
        <v>-0.89999999999999858</v>
      </c>
      <c r="AE47" s="12">
        <v>48.657020000000003</v>
      </c>
      <c r="AF47" s="13">
        <f t="shared" si="21"/>
        <v>-1.6999999999999957</v>
      </c>
      <c r="AG47" s="105">
        <v>48.683865119675097</v>
      </c>
      <c r="AH47" s="106">
        <f t="shared" si="8"/>
        <v>-2.7999999999999972</v>
      </c>
      <c r="AI47" s="14">
        <f t="shared" si="22"/>
        <v>-1.6999999999999957</v>
      </c>
      <c r="AJ47" s="15">
        <v>48.978780805131102</v>
      </c>
      <c r="AK47" s="16">
        <f t="shared" si="9"/>
        <v>-0.70000000000000284</v>
      </c>
      <c r="AL47" s="12">
        <v>48.966940000000001</v>
      </c>
      <c r="AM47" s="13">
        <f t="shared" si="10"/>
        <v>1.6000000000000014</v>
      </c>
      <c r="AN47" s="17">
        <f t="shared" si="23"/>
        <v>-3</v>
      </c>
      <c r="AO47" s="105">
        <v>48.966999999999999</v>
      </c>
      <c r="AP47" s="106">
        <f t="shared" si="11"/>
        <v>1.6000000000000014</v>
      </c>
      <c r="AQ47" s="14">
        <f t="shared" si="24"/>
        <v>-3</v>
      </c>
      <c r="AR47" s="15">
        <v>48.277633249655899</v>
      </c>
      <c r="AS47" s="16">
        <f t="shared" si="12"/>
        <v>0</v>
      </c>
    </row>
    <row r="48" spans="1:45" s="58" customFormat="1">
      <c r="A48" s="10"/>
      <c r="B48" s="59" t="s">
        <v>7</v>
      </c>
      <c r="C48" s="12">
        <v>49.559130000000003</v>
      </c>
      <c r="D48" s="13">
        <f t="shared" si="13"/>
        <v>-2.5</v>
      </c>
      <c r="E48" s="105">
        <v>49.341926850229598</v>
      </c>
      <c r="F48" s="106">
        <f t="shared" si="0"/>
        <v>0.29999999999999716</v>
      </c>
      <c r="G48" s="14">
        <f t="shared" si="14"/>
        <v>-2.7000000000000028</v>
      </c>
      <c r="H48" s="108">
        <v>48.481325990664097</v>
      </c>
      <c r="I48" s="109">
        <f t="shared" si="1"/>
        <v>-1.2000000000000028</v>
      </c>
      <c r="J48" s="12">
        <v>51.305750000000003</v>
      </c>
      <c r="K48" s="13">
        <f t="shared" si="15"/>
        <v>-1.2000000000000028</v>
      </c>
      <c r="L48" s="105">
        <v>50.406795089223301</v>
      </c>
      <c r="M48" s="106">
        <f t="shared" si="2"/>
        <v>-0.20000000000000284</v>
      </c>
      <c r="N48" s="14">
        <f t="shared" si="16"/>
        <v>-1.2000000000000028</v>
      </c>
      <c r="O48" s="15">
        <v>49.530665875108497</v>
      </c>
      <c r="P48" s="16">
        <f t="shared" si="3"/>
        <v>-1</v>
      </c>
      <c r="Q48" s="12">
        <v>50.933610000000002</v>
      </c>
      <c r="R48" s="13">
        <f t="shared" si="17"/>
        <v>-2.1000000000000014</v>
      </c>
      <c r="S48" s="105">
        <v>49.814188369623501</v>
      </c>
      <c r="T48" s="106">
        <f t="shared" si="4"/>
        <v>1.5999999999999943</v>
      </c>
      <c r="U48" s="14">
        <f t="shared" si="18"/>
        <v>-2.8000000000000043</v>
      </c>
      <c r="V48" s="115">
        <v>48.186599748006003</v>
      </c>
      <c r="W48" s="16">
        <f t="shared" si="5"/>
        <v>-1.5</v>
      </c>
      <c r="X48" s="12">
        <v>50.933610000000002</v>
      </c>
      <c r="Y48" s="13">
        <f t="shared" si="19"/>
        <v>-1.8999999999999986</v>
      </c>
      <c r="Z48" s="105">
        <v>50.3890036341284</v>
      </c>
      <c r="AA48" s="106">
        <f t="shared" si="6"/>
        <v>1</v>
      </c>
      <c r="AB48" s="14">
        <f t="shared" si="20"/>
        <v>-2</v>
      </c>
      <c r="AC48" s="15">
        <v>49.087654096610699</v>
      </c>
      <c r="AD48" s="16">
        <f t="shared" si="7"/>
        <v>-1.3999999999999986</v>
      </c>
      <c r="AE48" s="12">
        <v>48.132779999999997</v>
      </c>
      <c r="AF48" s="13">
        <f t="shared" si="21"/>
        <v>-3.2999999999999972</v>
      </c>
      <c r="AG48" s="105">
        <v>48.172372075322599</v>
      </c>
      <c r="AH48" s="106">
        <f t="shared" si="8"/>
        <v>-0.5</v>
      </c>
      <c r="AI48" s="14">
        <f t="shared" si="22"/>
        <v>-3.1999999999999957</v>
      </c>
      <c r="AJ48" s="15">
        <v>48.081303017466297</v>
      </c>
      <c r="AK48" s="16">
        <f t="shared" si="9"/>
        <v>-0.89999999999999858</v>
      </c>
      <c r="AL48" s="12">
        <v>48.236510000000003</v>
      </c>
      <c r="AM48" s="13">
        <f t="shared" si="10"/>
        <v>-0.79999999999999716</v>
      </c>
      <c r="AN48" s="17">
        <f t="shared" si="23"/>
        <v>-2.8999999999999986</v>
      </c>
      <c r="AO48" s="105">
        <v>48.237000000000002</v>
      </c>
      <c r="AP48" s="106">
        <f t="shared" si="11"/>
        <v>-0.79999999999999716</v>
      </c>
      <c r="AQ48" s="14">
        <f t="shared" si="24"/>
        <v>-2.8999999999999986</v>
      </c>
      <c r="AR48" s="15">
        <v>48.242214710233597</v>
      </c>
      <c r="AS48" s="16">
        <f t="shared" si="12"/>
        <v>-9.9999999999994316E-2</v>
      </c>
    </row>
    <row r="49" spans="1:45" s="58" customFormat="1">
      <c r="A49" s="10"/>
      <c r="B49" s="59" t="s">
        <v>9</v>
      </c>
      <c r="C49" s="12">
        <v>47.260640000000002</v>
      </c>
      <c r="D49" s="13">
        <f t="shared" si="13"/>
        <v>-5.5</v>
      </c>
      <c r="E49" s="105">
        <v>47.629596567902396</v>
      </c>
      <c r="F49" s="106">
        <f t="shared" si="0"/>
        <v>-1.6999999999999957</v>
      </c>
      <c r="G49" s="14">
        <f t="shared" si="14"/>
        <v>-5.5</v>
      </c>
      <c r="H49" s="108">
        <v>47.161920392542903</v>
      </c>
      <c r="I49" s="109">
        <f t="shared" si="1"/>
        <v>-1.2999999999999972</v>
      </c>
      <c r="J49" s="12">
        <v>46.298439999999999</v>
      </c>
      <c r="K49" s="13">
        <f t="shared" si="15"/>
        <v>-4.4000000000000057</v>
      </c>
      <c r="L49" s="105">
        <v>47.771994695531603</v>
      </c>
      <c r="M49" s="106">
        <f t="shared" si="2"/>
        <v>-2.6000000000000014</v>
      </c>
      <c r="N49" s="14">
        <f t="shared" si="16"/>
        <v>-4.4000000000000057</v>
      </c>
      <c r="O49" s="15">
        <v>48.718316500833602</v>
      </c>
      <c r="P49" s="16">
        <f t="shared" si="3"/>
        <v>-0.79999999999999716</v>
      </c>
      <c r="Q49" s="12">
        <v>45.425530000000002</v>
      </c>
      <c r="R49" s="13">
        <f t="shared" si="17"/>
        <v>-8.2000000000000028</v>
      </c>
      <c r="S49" s="105">
        <v>46.780712551912302</v>
      </c>
      <c r="T49" s="106">
        <f t="shared" si="4"/>
        <v>-3</v>
      </c>
      <c r="U49" s="14">
        <f t="shared" si="18"/>
        <v>-8.1000000000000014</v>
      </c>
      <c r="V49" s="115">
        <v>46.391443773297901</v>
      </c>
      <c r="W49" s="16">
        <f t="shared" si="5"/>
        <v>-1.8000000000000043</v>
      </c>
      <c r="X49" s="12">
        <v>46.595739999999999</v>
      </c>
      <c r="Y49" s="13">
        <f t="shared" si="19"/>
        <v>-6.2999999999999972</v>
      </c>
      <c r="Z49" s="105">
        <v>47.438988378428903</v>
      </c>
      <c r="AA49" s="106">
        <f t="shared" si="6"/>
        <v>-3</v>
      </c>
      <c r="AB49" s="14">
        <f t="shared" si="20"/>
        <v>-6.3999999999999986</v>
      </c>
      <c r="AC49" s="15">
        <v>47.439336984013202</v>
      </c>
      <c r="AD49" s="16">
        <f t="shared" si="7"/>
        <v>-1.7000000000000028</v>
      </c>
      <c r="AE49" s="12">
        <v>48.404260000000001</v>
      </c>
      <c r="AF49" s="13">
        <f t="shared" si="21"/>
        <v>-2.8999999999999986</v>
      </c>
      <c r="AG49" s="105">
        <v>47.838146657910897</v>
      </c>
      <c r="AH49" s="106">
        <f t="shared" si="8"/>
        <v>-0.40000000000000568</v>
      </c>
      <c r="AI49" s="14">
        <f t="shared" si="22"/>
        <v>-2.9000000000000057</v>
      </c>
      <c r="AJ49" s="15">
        <v>47.091310605772499</v>
      </c>
      <c r="AK49" s="16">
        <f t="shared" si="9"/>
        <v>-1</v>
      </c>
      <c r="AL49" s="12">
        <v>48.617019999999997</v>
      </c>
      <c r="AM49" s="13">
        <f t="shared" si="10"/>
        <v>0.39999999999999858</v>
      </c>
      <c r="AN49" s="17">
        <f t="shared" si="23"/>
        <v>-4.6999999999999957</v>
      </c>
      <c r="AO49" s="105">
        <v>48.616999999999997</v>
      </c>
      <c r="AP49" s="106">
        <f t="shared" si="11"/>
        <v>0.39999999999999858</v>
      </c>
      <c r="AQ49" s="14">
        <f t="shared" si="24"/>
        <v>-4.6999999999999957</v>
      </c>
      <c r="AR49" s="15">
        <v>48.1712738343928</v>
      </c>
      <c r="AS49" s="16">
        <f t="shared" si="12"/>
        <v>0</v>
      </c>
    </row>
    <row r="50" spans="1:45" s="58" customFormat="1">
      <c r="A50" s="10"/>
      <c r="B50" s="59" t="s">
        <v>10</v>
      </c>
      <c r="C50" s="12">
        <v>45.478720000000003</v>
      </c>
      <c r="D50" s="13">
        <f t="shared" si="13"/>
        <v>-9.3999999999999986</v>
      </c>
      <c r="E50" s="105">
        <v>45.0540749066922</v>
      </c>
      <c r="F50" s="106">
        <f t="shared" si="0"/>
        <v>-2.5</v>
      </c>
      <c r="G50" s="14">
        <f t="shared" si="14"/>
        <v>-9.2999999999999972</v>
      </c>
      <c r="H50" s="108">
        <v>45.957250328924196</v>
      </c>
      <c r="I50" s="109">
        <f t="shared" si="1"/>
        <v>-1.2000000000000028</v>
      </c>
      <c r="J50" s="12">
        <v>48.352690000000003</v>
      </c>
      <c r="K50" s="13">
        <f t="shared" si="15"/>
        <v>-5.7000000000000028</v>
      </c>
      <c r="L50" s="105">
        <v>47.748586070268402</v>
      </c>
      <c r="M50" s="106">
        <f t="shared" si="2"/>
        <v>-9.9999999999994316E-2</v>
      </c>
      <c r="N50" s="14">
        <f t="shared" si="16"/>
        <v>-5.5</v>
      </c>
      <c r="O50" s="15">
        <v>48.121138419480303</v>
      </c>
      <c r="P50" s="16">
        <f t="shared" si="3"/>
        <v>-0.60000000000000142</v>
      </c>
      <c r="Q50" s="12">
        <v>41.489359999999998</v>
      </c>
      <c r="R50" s="13">
        <f t="shared" si="17"/>
        <v>-15.100000000000001</v>
      </c>
      <c r="S50" s="105">
        <v>40.195757637310699</v>
      </c>
      <c r="T50" s="106">
        <f t="shared" si="4"/>
        <v>-6.5999999999999943</v>
      </c>
      <c r="U50" s="14">
        <f t="shared" si="18"/>
        <v>-14.899999999999999</v>
      </c>
      <c r="V50" s="115">
        <v>44.724239872645398</v>
      </c>
      <c r="W50" s="16">
        <f t="shared" si="5"/>
        <v>-1.6999999999999957</v>
      </c>
      <c r="X50" s="12">
        <v>46.063830000000003</v>
      </c>
      <c r="Y50" s="13">
        <f t="shared" si="19"/>
        <v>-10.399999999999999</v>
      </c>
      <c r="Z50" s="105">
        <v>45.168920295844401</v>
      </c>
      <c r="AA50" s="106">
        <f t="shared" si="6"/>
        <v>-2.1999999999999957</v>
      </c>
      <c r="AB50" s="14">
        <f t="shared" si="20"/>
        <v>-10.099999999999994</v>
      </c>
      <c r="AC50" s="15">
        <v>45.844370383097903</v>
      </c>
      <c r="AD50" s="16">
        <f t="shared" si="7"/>
        <v>-1.6000000000000014</v>
      </c>
      <c r="AE50" s="12">
        <v>45.638300000000001</v>
      </c>
      <c r="AF50" s="13">
        <f t="shared" si="21"/>
        <v>-7</v>
      </c>
      <c r="AG50" s="105">
        <v>45.750101226996797</v>
      </c>
      <c r="AH50" s="106">
        <f t="shared" si="8"/>
        <v>-2</v>
      </c>
      <c r="AI50" s="14">
        <f t="shared" si="22"/>
        <v>-6.6000000000000014</v>
      </c>
      <c r="AJ50" s="15">
        <v>46.148321446855</v>
      </c>
      <c r="AK50" s="16">
        <f t="shared" si="9"/>
        <v>-1</v>
      </c>
      <c r="AL50" s="12">
        <v>48.723399999999998</v>
      </c>
      <c r="AM50" s="13">
        <f t="shared" si="10"/>
        <v>0.10000000000000142</v>
      </c>
      <c r="AN50" s="17">
        <f t="shared" si="23"/>
        <v>-5.3999999999999986</v>
      </c>
      <c r="AO50" s="105">
        <v>48.722999999999999</v>
      </c>
      <c r="AP50" s="106">
        <f t="shared" si="11"/>
        <v>0.10000000000000142</v>
      </c>
      <c r="AQ50" s="14">
        <f t="shared" si="24"/>
        <v>-5.3999999999999986</v>
      </c>
      <c r="AR50" s="15">
        <v>48.063676078873897</v>
      </c>
      <c r="AS50" s="16">
        <f t="shared" si="12"/>
        <v>-0.10000000000000142</v>
      </c>
    </row>
    <row r="51" spans="1:45" s="58" customFormat="1">
      <c r="A51" s="10"/>
      <c r="B51" s="59" t="s">
        <v>11</v>
      </c>
      <c r="C51" s="12">
        <v>45.69444</v>
      </c>
      <c r="D51" s="13">
        <f t="shared" si="13"/>
        <v>-9.6999999999999957</v>
      </c>
      <c r="E51" s="105">
        <v>44.951722734782798</v>
      </c>
      <c r="F51" s="106">
        <f t="shared" si="0"/>
        <v>-0.10000000000000142</v>
      </c>
      <c r="G51" s="14">
        <f t="shared" si="14"/>
        <v>-9.7999999999999972</v>
      </c>
      <c r="H51" s="108">
        <v>45.063289507232199</v>
      </c>
      <c r="I51" s="109">
        <f t="shared" si="1"/>
        <v>-0.89999999999999858</v>
      </c>
      <c r="J51" s="12">
        <v>49.088549999999998</v>
      </c>
      <c r="K51" s="13">
        <f t="shared" si="15"/>
        <v>-5.3999999999999986</v>
      </c>
      <c r="L51" s="105">
        <v>47.698014187138398</v>
      </c>
      <c r="M51" s="106">
        <f t="shared" si="2"/>
        <v>0</v>
      </c>
      <c r="N51" s="14">
        <f t="shared" si="16"/>
        <v>-5.3999999999999986</v>
      </c>
      <c r="O51" s="15">
        <v>47.749270531444402</v>
      </c>
      <c r="P51" s="16">
        <f t="shared" si="3"/>
        <v>-0.39999999999999858</v>
      </c>
      <c r="Q51" s="12">
        <v>43.888890000000004</v>
      </c>
      <c r="R51" s="13">
        <f t="shared" si="17"/>
        <v>-12.899999999999999</v>
      </c>
      <c r="S51" s="105">
        <v>42.796408822106898</v>
      </c>
      <c r="T51" s="106">
        <f t="shared" si="4"/>
        <v>2.5999999999999943</v>
      </c>
      <c r="U51" s="14">
        <f t="shared" si="18"/>
        <v>-13.100000000000001</v>
      </c>
      <c r="V51" s="115">
        <v>43.483626960877999</v>
      </c>
      <c r="W51" s="16">
        <f t="shared" si="5"/>
        <v>-1.2000000000000028</v>
      </c>
      <c r="X51" s="12">
        <v>46.111109999999996</v>
      </c>
      <c r="Y51" s="13">
        <f t="shared" si="19"/>
        <v>-12.100000000000001</v>
      </c>
      <c r="Z51" s="105">
        <v>44.637744480305599</v>
      </c>
      <c r="AA51" s="106">
        <f t="shared" si="6"/>
        <v>-0.60000000000000142</v>
      </c>
      <c r="AB51" s="14">
        <f t="shared" si="20"/>
        <v>-12.299999999999997</v>
      </c>
      <c r="AC51" s="15">
        <v>44.573408981756401</v>
      </c>
      <c r="AD51" s="16">
        <f t="shared" si="7"/>
        <v>-1.1999999999999957</v>
      </c>
      <c r="AE51" s="12">
        <v>45.333329999999997</v>
      </c>
      <c r="AF51" s="13">
        <f t="shared" si="21"/>
        <v>-7.8000000000000043</v>
      </c>
      <c r="AG51" s="105">
        <v>45.338680569751901</v>
      </c>
      <c r="AH51" s="106">
        <f t="shared" si="8"/>
        <v>-0.5</v>
      </c>
      <c r="AI51" s="14">
        <f t="shared" si="22"/>
        <v>-7.8000000000000043</v>
      </c>
      <c r="AJ51" s="15">
        <v>45.396530034343499</v>
      </c>
      <c r="AK51" s="16">
        <f t="shared" si="9"/>
        <v>-0.70000000000000284</v>
      </c>
      <c r="AL51" s="12">
        <v>47.44444</v>
      </c>
      <c r="AM51" s="13">
        <f t="shared" si="10"/>
        <v>-1.3000000000000043</v>
      </c>
      <c r="AN51" s="17">
        <f t="shared" si="23"/>
        <v>-6</v>
      </c>
      <c r="AO51" s="105">
        <v>47.444000000000003</v>
      </c>
      <c r="AP51" s="106">
        <f t="shared" si="11"/>
        <v>-1.3000000000000043</v>
      </c>
      <c r="AQ51" s="14">
        <f t="shared" si="24"/>
        <v>-6</v>
      </c>
      <c r="AR51" s="15">
        <v>47.932763178234701</v>
      </c>
      <c r="AS51" s="16">
        <f t="shared" si="12"/>
        <v>-0.20000000000000284</v>
      </c>
    </row>
    <row r="52" spans="1:45" s="58" customFormat="1">
      <c r="A52" s="10"/>
      <c r="B52" s="59" t="s">
        <v>12</v>
      </c>
      <c r="C52" s="12">
        <v>45.400939999999999</v>
      </c>
      <c r="D52" s="13">
        <f t="shared" si="13"/>
        <v>-9.2000000000000028</v>
      </c>
      <c r="E52" s="105">
        <v>44.6223173390498</v>
      </c>
      <c r="F52" s="106">
        <f t="shared" si="0"/>
        <v>-0.39999999999999858</v>
      </c>
      <c r="G52" s="14">
        <f t="shared" si="14"/>
        <v>-9.1999999999999957</v>
      </c>
      <c r="H52" s="108">
        <v>44.559547481103202</v>
      </c>
      <c r="I52" s="109">
        <f t="shared" si="1"/>
        <v>-0.5</v>
      </c>
      <c r="J52" s="12">
        <v>51.174190000000003</v>
      </c>
      <c r="K52" s="13">
        <f t="shared" si="15"/>
        <v>-3.8999999999999986</v>
      </c>
      <c r="L52" s="105">
        <v>48.393626965846401</v>
      </c>
      <c r="M52" s="106">
        <f t="shared" si="2"/>
        <v>0.69999999999999574</v>
      </c>
      <c r="N52" s="14">
        <f t="shared" si="16"/>
        <v>-4.3000000000000043</v>
      </c>
      <c r="O52" s="15">
        <v>47.5386272848015</v>
      </c>
      <c r="P52" s="16">
        <f t="shared" si="3"/>
        <v>-0.20000000000000284</v>
      </c>
      <c r="Q52" s="12">
        <v>43.75</v>
      </c>
      <c r="R52" s="13">
        <f t="shared" si="17"/>
        <v>-12</v>
      </c>
      <c r="S52" s="105">
        <v>42.677222627922298</v>
      </c>
      <c r="T52" s="106">
        <f t="shared" si="4"/>
        <v>-9.9999999999994316E-2</v>
      </c>
      <c r="U52" s="14">
        <f t="shared" si="18"/>
        <v>-11.699999999999996</v>
      </c>
      <c r="V52" s="115">
        <v>42.776135645454801</v>
      </c>
      <c r="W52" s="16">
        <f t="shared" si="5"/>
        <v>-0.70000000000000284</v>
      </c>
      <c r="X52" s="12">
        <v>44.811320000000002</v>
      </c>
      <c r="Y52" s="13">
        <f t="shared" si="19"/>
        <v>-11.800000000000004</v>
      </c>
      <c r="Z52" s="105">
        <v>43.383574315595098</v>
      </c>
      <c r="AA52" s="106">
        <f t="shared" si="6"/>
        <v>-1.2000000000000028</v>
      </c>
      <c r="AB52" s="14">
        <f t="shared" si="20"/>
        <v>-11.700000000000003</v>
      </c>
      <c r="AC52" s="15">
        <v>43.7868419863794</v>
      </c>
      <c r="AD52" s="16">
        <f t="shared" si="7"/>
        <v>-0.80000000000000426</v>
      </c>
      <c r="AE52" s="12">
        <v>44.339619999999996</v>
      </c>
      <c r="AF52" s="13">
        <f t="shared" si="21"/>
        <v>-8.6000000000000014</v>
      </c>
      <c r="AG52" s="105">
        <v>44.463529771111602</v>
      </c>
      <c r="AH52" s="106">
        <f t="shared" si="8"/>
        <v>-0.79999999999999716</v>
      </c>
      <c r="AI52" s="14">
        <f t="shared" si="22"/>
        <v>-8.5</v>
      </c>
      <c r="AJ52" s="15">
        <v>44.9035208334016</v>
      </c>
      <c r="AK52" s="16">
        <f t="shared" si="9"/>
        <v>-0.5</v>
      </c>
      <c r="AL52" s="12">
        <v>48.702829999999999</v>
      </c>
      <c r="AM52" s="13">
        <f t="shared" si="10"/>
        <v>1.3000000000000043</v>
      </c>
      <c r="AN52" s="17">
        <f t="shared" si="23"/>
        <v>-4.3999999999999986</v>
      </c>
      <c r="AO52" s="105">
        <v>48.709000000000003</v>
      </c>
      <c r="AP52" s="106">
        <f t="shared" si="11"/>
        <v>1.3000000000000043</v>
      </c>
      <c r="AQ52" s="14">
        <f t="shared" si="24"/>
        <v>-4.3999999999999986</v>
      </c>
      <c r="AR52" s="15">
        <v>47.801308957937103</v>
      </c>
      <c r="AS52" s="16">
        <f t="shared" si="12"/>
        <v>-0.10000000000000142</v>
      </c>
    </row>
    <row r="53" spans="1:45" s="58" customFormat="1">
      <c r="A53" s="10">
        <v>2009</v>
      </c>
      <c r="B53" s="59" t="s">
        <v>4</v>
      </c>
      <c r="C53" s="12">
        <v>42.355150000000002</v>
      </c>
      <c r="D53" s="13">
        <f t="shared" si="13"/>
        <v>-8.8999999999999986</v>
      </c>
      <c r="E53" s="105">
        <v>43.871919346215101</v>
      </c>
      <c r="F53" s="106">
        <f t="shared" si="0"/>
        <v>-0.70000000000000284</v>
      </c>
      <c r="G53" s="14">
        <f t="shared" si="14"/>
        <v>-9.1000000000000014</v>
      </c>
      <c r="H53" s="108">
        <v>44.462818358856303</v>
      </c>
      <c r="I53" s="109">
        <f t="shared" si="1"/>
        <v>-0.10000000000000142</v>
      </c>
      <c r="J53" s="12">
        <v>43.08043</v>
      </c>
      <c r="K53" s="13">
        <f t="shared" si="15"/>
        <v>-6</v>
      </c>
      <c r="L53" s="105">
        <v>46.2859590971456</v>
      </c>
      <c r="M53" s="106">
        <f t="shared" si="2"/>
        <v>-2.1000000000000014</v>
      </c>
      <c r="N53" s="14">
        <f t="shared" si="16"/>
        <v>-5.7000000000000028</v>
      </c>
      <c r="O53" s="15">
        <v>47.353211108065899</v>
      </c>
      <c r="P53" s="16">
        <f t="shared" si="3"/>
        <v>-0.10000000000000142</v>
      </c>
      <c r="Q53" s="12">
        <v>38.948500000000003</v>
      </c>
      <c r="R53" s="13">
        <f t="shared" si="17"/>
        <v>-11.200000000000003</v>
      </c>
      <c r="S53" s="105">
        <v>41.306786281851203</v>
      </c>
      <c r="T53" s="106">
        <f t="shared" si="4"/>
        <v>-1.4000000000000057</v>
      </c>
      <c r="U53" s="14">
        <f t="shared" si="18"/>
        <v>-11.300000000000004</v>
      </c>
      <c r="V53" s="115">
        <v>42.670488937876698</v>
      </c>
      <c r="W53" s="16">
        <f t="shared" si="5"/>
        <v>-9.9999999999994316E-2</v>
      </c>
      <c r="X53" s="12">
        <v>40.557940000000002</v>
      </c>
      <c r="Y53" s="13">
        <f t="shared" si="19"/>
        <v>-10.299999999999997</v>
      </c>
      <c r="Z53" s="105">
        <v>42.863347614308097</v>
      </c>
      <c r="AA53" s="106">
        <f t="shared" si="6"/>
        <v>-0.5</v>
      </c>
      <c r="AB53" s="14">
        <f t="shared" si="20"/>
        <v>-10.5</v>
      </c>
      <c r="AC53" s="15">
        <v>43.497995758356097</v>
      </c>
      <c r="AD53" s="16">
        <f t="shared" si="7"/>
        <v>-0.29999999999999716</v>
      </c>
      <c r="AE53" s="12">
        <v>43.025750000000002</v>
      </c>
      <c r="AF53" s="13">
        <f t="shared" si="21"/>
        <v>-8.1000000000000014</v>
      </c>
      <c r="AG53" s="105">
        <v>44.279749231767099</v>
      </c>
      <c r="AH53" s="106">
        <f t="shared" si="8"/>
        <v>-0.20000000000000284</v>
      </c>
      <c r="AI53" s="14">
        <f t="shared" si="22"/>
        <v>-8.2000000000000028</v>
      </c>
      <c r="AJ53" s="15">
        <v>44.6645231386875</v>
      </c>
      <c r="AK53" s="16">
        <f t="shared" si="9"/>
        <v>-0.19999999999999574</v>
      </c>
      <c r="AL53" s="12">
        <v>46.88841</v>
      </c>
      <c r="AM53" s="13">
        <f t="shared" si="10"/>
        <v>-1.8000000000000043</v>
      </c>
      <c r="AN53" s="17">
        <f t="shared" si="23"/>
        <v>-6.3999999999999986</v>
      </c>
      <c r="AO53" s="105">
        <v>46.887999999999998</v>
      </c>
      <c r="AP53" s="106">
        <f t="shared" si="11"/>
        <v>-1.8000000000000043</v>
      </c>
      <c r="AQ53" s="14">
        <f t="shared" si="24"/>
        <v>-6.3999999999999986</v>
      </c>
      <c r="AR53" s="15">
        <v>47.689307903949</v>
      </c>
      <c r="AS53" s="16">
        <f t="shared" si="12"/>
        <v>-9.9999999999994316E-2</v>
      </c>
    </row>
    <row r="54" spans="1:45" s="58" customFormat="1">
      <c r="A54" s="10"/>
      <c r="B54" s="59" t="s">
        <v>5</v>
      </c>
      <c r="C54" s="12">
        <v>44.261360000000003</v>
      </c>
      <c r="D54" s="13">
        <f t="shared" si="13"/>
        <v>-6.9000000000000057</v>
      </c>
      <c r="E54" s="105">
        <v>44.737670626001197</v>
      </c>
      <c r="F54" s="106">
        <f t="shared" si="0"/>
        <v>0.80000000000000426</v>
      </c>
      <c r="G54" s="14">
        <f t="shared" si="14"/>
        <v>-6.8999999999999986</v>
      </c>
      <c r="H54" s="108">
        <v>44.7309223464189</v>
      </c>
      <c r="I54" s="109">
        <f t="shared" si="1"/>
        <v>0.20000000000000284</v>
      </c>
      <c r="J54" s="12">
        <v>46.586069999999999</v>
      </c>
      <c r="K54" s="13">
        <f t="shared" si="15"/>
        <v>-4.7999999999999972</v>
      </c>
      <c r="L54" s="105">
        <v>48.1715102583698</v>
      </c>
      <c r="M54" s="106">
        <f t="shared" si="2"/>
        <v>1.9000000000000057</v>
      </c>
      <c r="N54" s="14">
        <f t="shared" si="16"/>
        <v>-4.6999999999999957</v>
      </c>
      <c r="O54" s="15">
        <v>47.108533680303402</v>
      </c>
      <c r="P54" s="16">
        <f t="shared" si="3"/>
        <v>-0.29999999999999716</v>
      </c>
      <c r="Q54" s="12">
        <v>42.727269999999997</v>
      </c>
      <c r="R54" s="13">
        <f t="shared" si="17"/>
        <v>-7.7999999999999972</v>
      </c>
      <c r="S54" s="105">
        <v>43.804775317811703</v>
      </c>
      <c r="T54" s="106">
        <f t="shared" si="4"/>
        <v>2.5</v>
      </c>
      <c r="U54" s="14">
        <f t="shared" si="18"/>
        <v>-7.8000000000000043</v>
      </c>
      <c r="V54" s="115">
        <v>43.1518346499819</v>
      </c>
      <c r="W54" s="16">
        <f t="shared" si="5"/>
        <v>0.5</v>
      </c>
      <c r="X54" s="12">
        <v>43.295450000000002</v>
      </c>
      <c r="Y54" s="13">
        <f t="shared" si="19"/>
        <v>-7.9000000000000057</v>
      </c>
      <c r="Z54" s="105">
        <v>44.1212409717211</v>
      </c>
      <c r="AA54" s="106">
        <f t="shared" si="6"/>
        <v>1.2000000000000028</v>
      </c>
      <c r="AB54" s="14">
        <f t="shared" si="20"/>
        <v>-7.7999999999999972</v>
      </c>
      <c r="AC54" s="15">
        <v>43.6663900107567</v>
      </c>
      <c r="AD54" s="16">
        <f t="shared" si="7"/>
        <v>0.20000000000000284</v>
      </c>
      <c r="AE54" s="12">
        <v>44.886360000000003</v>
      </c>
      <c r="AF54" s="13">
        <f t="shared" si="21"/>
        <v>-6.5</v>
      </c>
      <c r="AG54" s="105">
        <v>44.968469717465901</v>
      </c>
      <c r="AH54" s="106">
        <f t="shared" si="8"/>
        <v>0.70000000000000284</v>
      </c>
      <c r="AI54" s="14">
        <f t="shared" si="22"/>
        <v>-6.5</v>
      </c>
      <c r="AJ54" s="15">
        <v>44.680252859594397</v>
      </c>
      <c r="AK54" s="16">
        <f t="shared" si="9"/>
        <v>0</v>
      </c>
      <c r="AL54" s="12">
        <v>46.136360000000003</v>
      </c>
      <c r="AM54" s="13">
        <f t="shared" si="10"/>
        <v>-0.79999999999999716</v>
      </c>
      <c r="AN54" s="17">
        <f t="shared" si="23"/>
        <v>-5.6999999999999957</v>
      </c>
      <c r="AO54" s="105">
        <v>46.136000000000003</v>
      </c>
      <c r="AP54" s="106">
        <f t="shared" si="11"/>
        <v>-0.79999999999999716</v>
      </c>
      <c r="AQ54" s="14">
        <f t="shared" si="24"/>
        <v>-5.6999999999999957</v>
      </c>
      <c r="AR54" s="15">
        <v>47.622664601612598</v>
      </c>
      <c r="AS54" s="16">
        <f t="shared" si="12"/>
        <v>-0.10000000000000142</v>
      </c>
    </row>
    <row r="55" spans="1:45" s="58" customFormat="1">
      <c r="A55" s="10"/>
      <c r="B55" s="59" t="s">
        <v>6</v>
      </c>
      <c r="C55" s="12">
        <v>46.68779</v>
      </c>
      <c r="D55" s="13">
        <f t="shared" si="13"/>
        <v>-4</v>
      </c>
      <c r="E55" s="105">
        <v>46.146139560265702</v>
      </c>
      <c r="F55" s="106">
        <f t="shared" si="0"/>
        <v>1.3999999999999986</v>
      </c>
      <c r="G55" s="14">
        <f t="shared" si="14"/>
        <v>-4.6999999999999957</v>
      </c>
      <c r="H55" s="108">
        <v>45.2834813972162</v>
      </c>
      <c r="I55" s="109">
        <f t="shared" si="1"/>
        <v>0.59999999999999432</v>
      </c>
      <c r="J55" s="12">
        <v>48.504219999999997</v>
      </c>
      <c r="K55" s="13">
        <f t="shared" si="15"/>
        <v>-5.7999999999999972</v>
      </c>
      <c r="L55" s="105">
        <v>47.548408843783697</v>
      </c>
      <c r="M55" s="106">
        <f t="shared" si="2"/>
        <v>-0.70000000000000284</v>
      </c>
      <c r="N55" s="14">
        <f t="shared" si="16"/>
        <v>-6</v>
      </c>
      <c r="O55" s="15">
        <v>46.899066937866401</v>
      </c>
      <c r="P55" s="16">
        <f t="shared" si="3"/>
        <v>-0.20000000000000284</v>
      </c>
      <c r="Q55" s="12">
        <v>46.774189999999997</v>
      </c>
      <c r="R55" s="13">
        <f t="shared" si="17"/>
        <v>-3.9000000000000057</v>
      </c>
      <c r="S55" s="105">
        <v>45.771533322689301</v>
      </c>
      <c r="T55" s="106">
        <f t="shared" si="4"/>
        <v>2</v>
      </c>
      <c r="U55" s="14">
        <f t="shared" si="18"/>
        <v>-4.8000000000000043</v>
      </c>
      <c r="V55" s="115">
        <v>44.115451800233899</v>
      </c>
      <c r="W55" s="16">
        <f t="shared" si="5"/>
        <v>0.89999999999999858</v>
      </c>
      <c r="X55" s="12">
        <v>45.852530000000002</v>
      </c>
      <c r="Y55" s="13">
        <f t="shared" si="19"/>
        <v>-5</v>
      </c>
      <c r="Z55" s="105">
        <v>44.9663856195587</v>
      </c>
      <c r="AA55" s="106">
        <f t="shared" si="6"/>
        <v>0.89999999999999858</v>
      </c>
      <c r="AB55" s="14">
        <f t="shared" si="20"/>
        <v>-6.6000000000000014</v>
      </c>
      <c r="AC55" s="15">
        <v>44.2489129147868</v>
      </c>
      <c r="AD55" s="16">
        <f t="shared" si="7"/>
        <v>0.5</v>
      </c>
      <c r="AE55" s="12">
        <v>46.428570000000001</v>
      </c>
      <c r="AF55" s="13">
        <f t="shared" si="21"/>
        <v>-3.8000000000000043</v>
      </c>
      <c r="AG55" s="105">
        <v>45.631169748758701</v>
      </c>
      <c r="AH55" s="106">
        <f t="shared" si="8"/>
        <v>0.60000000000000142</v>
      </c>
      <c r="AI55" s="14">
        <f t="shared" si="22"/>
        <v>-3.8999999999999986</v>
      </c>
      <c r="AJ55" s="15">
        <v>44.899394767522601</v>
      </c>
      <c r="AK55" s="16">
        <f t="shared" si="9"/>
        <v>0.19999999999999574</v>
      </c>
      <c r="AL55" s="12">
        <v>47.69585</v>
      </c>
      <c r="AM55" s="13">
        <f t="shared" si="10"/>
        <v>1.6000000000000014</v>
      </c>
      <c r="AN55" s="17">
        <f t="shared" si="23"/>
        <v>-3</v>
      </c>
      <c r="AO55" s="105">
        <v>47.695999999999998</v>
      </c>
      <c r="AP55" s="106">
        <f t="shared" si="11"/>
        <v>1.6000000000000014</v>
      </c>
      <c r="AQ55" s="14">
        <f t="shared" si="24"/>
        <v>-3</v>
      </c>
      <c r="AR55" s="15">
        <v>47.617824574765599</v>
      </c>
      <c r="AS55" s="16">
        <f t="shared" si="12"/>
        <v>0</v>
      </c>
    </row>
    <row r="56" spans="1:45" s="58" customFormat="1">
      <c r="A56" s="10"/>
      <c r="B56" s="59" t="s">
        <v>7</v>
      </c>
      <c r="C56" s="12">
        <v>45.84263</v>
      </c>
      <c r="D56" s="13">
        <f t="shared" si="13"/>
        <v>-7.3000000000000043</v>
      </c>
      <c r="E56" s="105">
        <v>45.764600740228097</v>
      </c>
      <c r="F56" s="106">
        <f t="shared" si="0"/>
        <v>-0.30000000000000426</v>
      </c>
      <c r="G56" s="14">
        <f t="shared" si="14"/>
        <v>-6.5</v>
      </c>
      <c r="H56" s="108">
        <v>46.020864101966701</v>
      </c>
      <c r="I56" s="109">
        <f t="shared" si="1"/>
        <v>0.70000000000000284</v>
      </c>
      <c r="J56" s="12">
        <v>46.722059999999999</v>
      </c>
      <c r="K56" s="13">
        <f t="shared" si="15"/>
        <v>-6.6999999999999957</v>
      </c>
      <c r="L56" s="105">
        <v>46.676497367093098</v>
      </c>
      <c r="M56" s="106">
        <f t="shared" si="2"/>
        <v>-0.79999999999999716</v>
      </c>
      <c r="N56" s="14">
        <f t="shared" si="16"/>
        <v>-6.6999999999999957</v>
      </c>
      <c r="O56" s="15">
        <v>46.981635936895501</v>
      </c>
      <c r="P56" s="16">
        <f t="shared" si="3"/>
        <v>0.10000000000000142</v>
      </c>
      <c r="Q56" s="12">
        <v>44.308039999999998</v>
      </c>
      <c r="R56" s="13">
        <f t="shared" si="17"/>
        <v>-10.100000000000001</v>
      </c>
      <c r="S56" s="105">
        <v>44.303034426266201</v>
      </c>
      <c r="T56" s="106">
        <f t="shared" si="4"/>
        <v>-1.5</v>
      </c>
      <c r="U56" s="14">
        <f t="shared" si="18"/>
        <v>-9</v>
      </c>
      <c r="V56" s="115">
        <v>45.361724511758801</v>
      </c>
      <c r="W56" s="16">
        <f t="shared" si="5"/>
        <v>1.2999999999999972</v>
      </c>
      <c r="X56" s="12">
        <v>44.53125</v>
      </c>
      <c r="Y56" s="13">
        <f t="shared" si="19"/>
        <v>-9.1000000000000014</v>
      </c>
      <c r="Z56" s="105">
        <v>44.853596638065298</v>
      </c>
      <c r="AA56" s="106">
        <f t="shared" si="6"/>
        <v>-0.10000000000000142</v>
      </c>
      <c r="AB56" s="14">
        <f t="shared" si="20"/>
        <v>-7.3999999999999986</v>
      </c>
      <c r="AC56" s="15">
        <v>45.2124350333929</v>
      </c>
      <c r="AD56" s="16">
        <f t="shared" si="7"/>
        <v>1</v>
      </c>
      <c r="AE56" s="12">
        <v>47.321429999999999</v>
      </c>
      <c r="AF56" s="13">
        <f t="shared" si="21"/>
        <v>-3.6000000000000014</v>
      </c>
      <c r="AG56" s="105">
        <v>47.253280721678301</v>
      </c>
      <c r="AH56" s="106">
        <f t="shared" si="8"/>
        <v>1.6999999999999957</v>
      </c>
      <c r="AI56" s="14">
        <f t="shared" si="22"/>
        <v>-3.6000000000000014</v>
      </c>
      <c r="AJ56" s="15">
        <v>45.267791834470998</v>
      </c>
      <c r="AK56" s="16">
        <f t="shared" si="9"/>
        <v>0.39999999999999858</v>
      </c>
      <c r="AL56" s="12">
        <v>47.209820000000001</v>
      </c>
      <c r="AM56" s="13">
        <f t="shared" si="10"/>
        <v>-0.5</v>
      </c>
      <c r="AN56" s="17">
        <f t="shared" si="23"/>
        <v>-6.3999999999999986</v>
      </c>
      <c r="AO56" s="105">
        <v>47.21</v>
      </c>
      <c r="AP56" s="106">
        <f t="shared" si="11"/>
        <v>-0.5</v>
      </c>
      <c r="AQ56" s="14">
        <f t="shared" si="24"/>
        <v>-6.3999999999999986</v>
      </c>
      <c r="AR56" s="15">
        <v>47.676958296795</v>
      </c>
      <c r="AS56" s="16">
        <f t="shared" si="12"/>
        <v>0.10000000000000142</v>
      </c>
    </row>
    <row r="57" spans="1:45" s="58" customFormat="1">
      <c r="A57" s="10"/>
      <c r="B57" s="59" t="s">
        <v>6</v>
      </c>
      <c r="C57" s="12">
        <v>44.743720000000003</v>
      </c>
      <c r="D57" s="13">
        <f t="shared" si="13"/>
        <v>-7.2999999999999972</v>
      </c>
      <c r="E57" s="105">
        <v>44.4214065565086</v>
      </c>
      <c r="F57" s="106">
        <f t="shared" si="0"/>
        <v>-1.3999999999999986</v>
      </c>
      <c r="G57" s="14">
        <f t="shared" si="14"/>
        <v>-7.3999999999999986</v>
      </c>
      <c r="H57" s="108">
        <v>46.921407053715903</v>
      </c>
      <c r="I57" s="109">
        <f t="shared" si="1"/>
        <v>0.89999999999999858</v>
      </c>
      <c r="J57" s="12">
        <v>45.796979999999998</v>
      </c>
      <c r="K57" s="13">
        <f t="shared" si="15"/>
        <v>-5.8000000000000043</v>
      </c>
      <c r="L57" s="105">
        <v>46.291842997303</v>
      </c>
      <c r="M57" s="106">
        <f t="shared" si="2"/>
        <v>-0.40000000000000568</v>
      </c>
      <c r="N57" s="14">
        <f t="shared" si="16"/>
        <v>-5.6000000000000014</v>
      </c>
      <c r="O57" s="15">
        <v>47.559999319330998</v>
      </c>
      <c r="P57" s="16">
        <f t="shared" si="3"/>
        <v>0.60000000000000142</v>
      </c>
      <c r="Q57" s="12">
        <v>43.096229999999998</v>
      </c>
      <c r="R57" s="13">
        <f t="shared" si="17"/>
        <v>-9.1000000000000014</v>
      </c>
      <c r="S57" s="105">
        <v>42.919500708717102</v>
      </c>
      <c r="T57" s="106">
        <f t="shared" si="4"/>
        <v>-1.3999999999999986</v>
      </c>
      <c r="U57" s="14">
        <f t="shared" si="18"/>
        <v>-9.3999999999999986</v>
      </c>
      <c r="V57" s="115">
        <v>46.808478415914401</v>
      </c>
      <c r="W57" s="16">
        <f t="shared" si="5"/>
        <v>1.3999999999999986</v>
      </c>
      <c r="X57" s="12">
        <v>43.096229999999998</v>
      </c>
      <c r="Y57" s="13">
        <f t="shared" si="19"/>
        <v>-9.1999999999999957</v>
      </c>
      <c r="Z57" s="105">
        <v>43.166987801422401</v>
      </c>
      <c r="AA57" s="106">
        <f t="shared" si="6"/>
        <v>-1.6999999999999957</v>
      </c>
      <c r="AB57" s="14">
        <f t="shared" si="20"/>
        <v>-9.2999999999999972</v>
      </c>
      <c r="AC57" s="15">
        <v>46.571137754543898</v>
      </c>
      <c r="AD57" s="16">
        <f t="shared" si="7"/>
        <v>1.3999999999999986</v>
      </c>
      <c r="AE57" s="12">
        <v>45.188279999999999</v>
      </c>
      <c r="AF57" s="13">
        <f t="shared" si="21"/>
        <v>-5.5999999999999943</v>
      </c>
      <c r="AG57" s="105">
        <v>44.899742521093401</v>
      </c>
      <c r="AH57" s="106">
        <f t="shared" si="8"/>
        <v>-2.3999999999999986</v>
      </c>
      <c r="AI57" s="14">
        <f t="shared" si="22"/>
        <v>-5.8000000000000043</v>
      </c>
      <c r="AJ57" s="15">
        <v>45.790928033588997</v>
      </c>
      <c r="AK57" s="16">
        <f t="shared" si="9"/>
        <v>0.5</v>
      </c>
      <c r="AL57" s="12">
        <v>47.594140000000003</v>
      </c>
      <c r="AM57" s="13">
        <f t="shared" si="10"/>
        <v>0.39999999999999858</v>
      </c>
      <c r="AN57" s="17">
        <f t="shared" si="23"/>
        <v>-5.1000000000000014</v>
      </c>
      <c r="AO57" s="105">
        <v>47.594000000000001</v>
      </c>
      <c r="AP57" s="106">
        <f t="shared" si="11"/>
        <v>0.39999999999999858</v>
      </c>
      <c r="AQ57" s="14">
        <f t="shared" si="24"/>
        <v>-5.1000000000000014</v>
      </c>
      <c r="AR57" s="15">
        <v>47.794490085082401</v>
      </c>
      <c r="AS57" s="16">
        <f t="shared" si="12"/>
        <v>9.9999999999994316E-2</v>
      </c>
    </row>
    <row r="58" spans="1:45" s="58" customFormat="1">
      <c r="A58" s="10"/>
      <c r="B58" s="59" t="s">
        <v>8</v>
      </c>
      <c r="C58" s="12">
        <v>46.900829999999999</v>
      </c>
      <c r="D58" s="13">
        <f t="shared" si="13"/>
        <v>-3.3000000000000043</v>
      </c>
      <c r="E58" s="105">
        <v>47.406375023292497</v>
      </c>
      <c r="F58" s="106">
        <f t="shared" si="0"/>
        <v>3</v>
      </c>
      <c r="G58" s="14">
        <f t="shared" si="14"/>
        <v>-3.2000000000000028</v>
      </c>
      <c r="H58" s="108">
        <v>47.9433089947022</v>
      </c>
      <c r="I58" s="109">
        <f t="shared" si="1"/>
        <v>1</v>
      </c>
      <c r="J58" s="12">
        <v>46.766599999999997</v>
      </c>
      <c r="K58" s="13">
        <f t="shared" si="15"/>
        <v>-3.8000000000000043</v>
      </c>
      <c r="L58" s="105">
        <v>47.145801900052398</v>
      </c>
      <c r="M58" s="106">
        <f t="shared" si="2"/>
        <v>0.80000000000000426</v>
      </c>
      <c r="N58" s="14">
        <f t="shared" si="16"/>
        <v>-4</v>
      </c>
      <c r="O58" s="15">
        <v>48.569333670445801</v>
      </c>
      <c r="P58" s="16">
        <f t="shared" si="3"/>
        <v>1</v>
      </c>
      <c r="Q58" s="12">
        <v>47.520659999999999</v>
      </c>
      <c r="R58" s="13">
        <f t="shared" si="17"/>
        <v>-2.8999999999999986</v>
      </c>
      <c r="S58" s="105">
        <v>48.2554590986107</v>
      </c>
      <c r="T58" s="106">
        <f t="shared" si="4"/>
        <v>5.3999999999999986</v>
      </c>
      <c r="U58" s="14">
        <f t="shared" si="18"/>
        <v>-2.7000000000000028</v>
      </c>
      <c r="V58" s="115">
        <v>48.368338265519498</v>
      </c>
      <c r="W58" s="16">
        <f t="shared" si="5"/>
        <v>1.6000000000000014</v>
      </c>
      <c r="X58" s="12">
        <v>46.384300000000003</v>
      </c>
      <c r="Y58" s="13">
        <f t="shared" si="19"/>
        <v>-5</v>
      </c>
      <c r="Z58" s="105">
        <v>47.1578131984799</v>
      </c>
      <c r="AA58" s="106">
        <f t="shared" si="6"/>
        <v>4</v>
      </c>
      <c r="AB58" s="14">
        <f t="shared" si="20"/>
        <v>-5.0999999999999943</v>
      </c>
      <c r="AC58" s="15">
        <v>48.232165872805098</v>
      </c>
      <c r="AD58" s="16">
        <f t="shared" si="7"/>
        <v>1.6000000000000014</v>
      </c>
      <c r="AE58" s="12">
        <v>44.524790000000003</v>
      </c>
      <c r="AF58" s="13">
        <f t="shared" si="21"/>
        <v>-7.2000000000000028</v>
      </c>
      <c r="AG58" s="105">
        <v>44.4029230507875</v>
      </c>
      <c r="AH58" s="106">
        <f t="shared" si="8"/>
        <v>-0.5</v>
      </c>
      <c r="AI58" s="14">
        <f t="shared" si="22"/>
        <v>-7.1000000000000014</v>
      </c>
      <c r="AJ58" s="15">
        <v>46.471820966072997</v>
      </c>
      <c r="AK58" s="16">
        <f t="shared" si="9"/>
        <v>0.70000000000000284</v>
      </c>
      <c r="AL58" s="12">
        <v>49.173549999999999</v>
      </c>
      <c r="AM58" s="13">
        <f t="shared" si="10"/>
        <v>1.6000000000000014</v>
      </c>
      <c r="AN58" s="17">
        <f t="shared" si="23"/>
        <v>1.8000000000000043</v>
      </c>
      <c r="AO58" s="105">
        <v>49.173999999999999</v>
      </c>
      <c r="AP58" s="106">
        <f t="shared" si="11"/>
        <v>1.6000000000000014</v>
      </c>
      <c r="AQ58" s="14">
        <f t="shared" si="24"/>
        <v>1.8000000000000043</v>
      </c>
      <c r="AR58" s="15">
        <v>47.952152806394601</v>
      </c>
      <c r="AS58" s="16">
        <f t="shared" si="12"/>
        <v>0.20000000000000284</v>
      </c>
    </row>
    <row r="59" spans="1:45" s="58" customFormat="1">
      <c r="A59" s="10"/>
      <c r="B59" s="59" t="s">
        <v>8</v>
      </c>
      <c r="C59" s="118">
        <v>48.775509999999997</v>
      </c>
      <c r="D59" s="13">
        <f t="shared" si="13"/>
        <v>9.9999999999994316E-2</v>
      </c>
      <c r="E59" s="105">
        <v>49.137127388387</v>
      </c>
      <c r="F59" s="106">
        <f t="shared" si="0"/>
        <v>1.7000000000000028</v>
      </c>
      <c r="G59" s="14">
        <f t="shared" si="14"/>
        <v>0.10000000000000142</v>
      </c>
      <c r="H59" s="108">
        <v>48.972544431820097</v>
      </c>
      <c r="I59" s="109">
        <f t="shared" si="1"/>
        <v>1.1000000000000014</v>
      </c>
      <c r="J59" s="118">
        <v>51.02928</v>
      </c>
      <c r="K59" s="13">
        <f t="shared" si="15"/>
        <v>-0.10000000000000142</v>
      </c>
      <c r="L59" s="105">
        <v>50.539409953442998</v>
      </c>
      <c r="M59" s="106">
        <f t="shared" si="2"/>
        <v>3.3999999999999986</v>
      </c>
      <c r="N59" s="14">
        <f t="shared" si="16"/>
        <v>-0.10000000000000142</v>
      </c>
      <c r="O59" s="15">
        <v>49.760957142769499</v>
      </c>
      <c r="P59" s="16">
        <f t="shared" si="3"/>
        <v>1.1999999999999957</v>
      </c>
      <c r="Q59" s="118">
        <v>50</v>
      </c>
      <c r="R59" s="13">
        <f t="shared" si="17"/>
        <v>2.1000000000000014</v>
      </c>
      <c r="S59" s="105">
        <v>50.394476970130498</v>
      </c>
      <c r="T59" s="106">
        <f t="shared" si="4"/>
        <v>2.1000000000000014</v>
      </c>
      <c r="U59" s="14">
        <f t="shared" si="18"/>
        <v>2.1999999999999957</v>
      </c>
      <c r="V59" s="115">
        <v>49.9054016097869</v>
      </c>
      <c r="W59" s="16">
        <f t="shared" si="5"/>
        <v>1.5</v>
      </c>
      <c r="X59" s="118">
        <v>50.204079999999998</v>
      </c>
      <c r="Y59" s="13">
        <f t="shared" si="19"/>
        <v>0.80000000000000426</v>
      </c>
      <c r="Z59" s="105">
        <v>50.2628559258983</v>
      </c>
      <c r="AA59" s="106">
        <f t="shared" si="6"/>
        <v>3.0999999999999943</v>
      </c>
      <c r="AB59" s="14">
        <f t="shared" si="20"/>
        <v>0.89999999999999858</v>
      </c>
      <c r="AC59" s="15">
        <v>49.997395267644499</v>
      </c>
      <c r="AD59" s="16">
        <f t="shared" si="7"/>
        <v>1.7999999999999972</v>
      </c>
      <c r="AE59" s="118">
        <v>47.551020000000001</v>
      </c>
      <c r="AF59" s="13">
        <f t="shared" si="21"/>
        <v>-1.1000000000000014</v>
      </c>
      <c r="AG59" s="105">
        <v>47.665607577219603</v>
      </c>
      <c r="AH59" s="106">
        <f t="shared" si="8"/>
        <v>3.3000000000000043</v>
      </c>
      <c r="AI59" s="14">
        <f t="shared" si="22"/>
        <v>-1</v>
      </c>
      <c r="AJ59" s="15">
        <v>47.247451952623102</v>
      </c>
      <c r="AK59" s="16">
        <f t="shared" si="9"/>
        <v>0.70000000000000284</v>
      </c>
      <c r="AL59" s="118">
        <v>47.346939999999996</v>
      </c>
      <c r="AM59" s="13">
        <f t="shared" si="10"/>
        <v>-1.9000000000000057</v>
      </c>
      <c r="AN59" s="17">
        <f t="shared" si="23"/>
        <v>-1.7000000000000028</v>
      </c>
      <c r="AO59" s="105">
        <v>47.347000000000001</v>
      </c>
      <c r="AP59" s="106">
        <f t="shared" si="11"/>
        <v>-1.9000000000000057</v>
      </c>
      <c r="AQ59" s="14">
        <f t="shared" si="24"/>
        <v>-1.7000000000000028</v>
      </c>
      <c r="AR59" s="15">
        <v>48.123366348788103</v>
      </c>
      <c r="AS59" s="16">
        <f t="shared" si="12"/>
        <v>0.10000000000000142</v>
      </c>
    </row>
    <row r="60" spans="1:45" s="58" customFormat="1">
      <c r="A60" s="10"/>
      <c r="B60" s="59" t="s">
        <v>7</v>
      </c>
      <c r="C60" s="12">
        <v>50.732419999999998</v>
      </c>
      <c r="D60" s="13">
        <f t="shared" si="13"/>
        <v>1.1000000000000014</v>
      </c>
      <c r="E60" s="105">
        <v>50.416161870362103</v>
      </c>
      <c r="F60" s="106">
        <f t="shared" si="0"/>
        <v>1.2999999999999972</v>
      </c>
      <c r="G60" s="14">
        <f t="shared" si="14"/>
        <v>1.1000000000000014</v>
      </c>
      <c r="H60" s="108">
        <v>49.920368344647699</v>
      </c>
      <c r="I60" s="109">
        <f t="shared" si="1"/>
        <v>0.89999999999999858</v>
      </c>
      <c r="J60" s="12">
        <v>53.483829999999998</v>
      </c>
      <c r="K60" s="13">
        <f t="shared" si="15"/>
        <v>2.2000000000000028</v>
      </c>
      <c r="L60" s="105">
        <v>52.632943470479901</v>
      </c>
      <c r="M60" s="106">
        <f t="shared" si="2"/>
        <v>2.1000000000000014</v>
      </c>
      <c r="N60" s="14">
        <f t="shared" si="16"/>
        <v>2.2000000000000028</v>
      </c>
      <c r="O60" s="15">
        <v>50.898316112098101</v>
      </c>
      <c r="P60" s="16">
        <f t="shared" si="3"/>
        <v>1.1000000000000014</v>
      </c>
      <c r="Q60" s="12">
        <v>53.027340000000002</v>
      </c>
      <c r="R60" s="13">
        <f t="shared" si="17"/>
        <v>2.1000000000000014</v>
      </c>
      <c r="S60" s="105">
        <v>51.803718185092301</v>
      </c>
      <c r="T60" s="106">
        <f t="shared" si="4"/>
        <v>1.3999999999999986</v>
      </c>
      <c r="U60" s="14">
        <f t="shared" si="18"/>
        <v>2</v>
      </c>
      <c r="V60" s="115">
        <v>51.3309010502253</v>
      </c>
      <c r="W60" s="16">
        <f t="shared" si="5"/>
        <v>1.3999999999999986</v>
      </c>
      <c r="X60" s="12">
        <v>52.832030000000003</v>
      </c>
      <c r="Y60" s="13">
        <f t="shared" si="19"/>
        <v>1.8999999999999986</v>
      </c>
      <c r="Z60" s="105">
        <v>52.283839977586297</v>
      </c>
      <c r="AA60" s="106">
        <f t="shared" si="6"/>
        <v>2</v>
      </c>
      <c r="AB60" s="14">
        <f t="shared" si="20"/>
        <v>1.8999999999999986</v>
      </c>
      <c r="AC60" s="15">
        <v>51.660244390768398</v>
      </c>
      <c r="AD60" s="16">
        <f t="shared" si="7"/>
        <v>1.7000000000000028</v>
      </c>
      <c r="AE60" s="12">
        <v>47.753909999999998</v>
      </c>
      <c r="AF60" s="13">
        <f t="shared" si="21"/>
        <v>-0.30000000000000426</v>
      </c>
      <c r="AG60" s="105">
        <v>47.786224697148398</v>
      </c>
      <c r="AH60" s="106">
        <f t="shared" si="8"/>
        <v>9.9999999999994316E-2</v>
      </c>
      <c r="AI60" s="14">
        <f t="shared" si="22"/>
        <v>-0.40000000000000568</v>
      </c>
      <c r="AJ60" s="15">
        <v>48.044286963551897</v>
      </c>
      <c r="AK60" s="16">
        <f t="shared" si="9"/>
        <v>0.79999999999999716</v>
      </c>
      <c r="AL60" s="12">
        <v>49.316409999999998</v>
      </c>
      <c r="AM60" s="13">
        <f t="shared" si="10"/>
        <v>2</v>
      </c>
      <c r="AN60" s="17">
        <f t="shared" si="23"/>
        <v>1.0999999999999943</v>
      </c>
      <c r="AO60" s="105">
        <v>49.316000000000003</v>
      </c>
      <c r="AP60" s="106">
        <f t="shared" si="11"/>
        <v>2</v>
      </c>
      <c r="AQ60" s="14">
        <f t="shared" si="24"/>
        <v>1.0999999999999943</v>
      </c>
      <c r="AR60" s="15">
        <v>48.274058116248597</v>
      </c>
      <c r="AS60" s="16">
        <f t="shared" si="12"/>
        <v>0.19999999999999574</v>
      </c>
    </row>
    <row r="61" spans="1:45" s="58" customFormat="1">
      <c r="A61" s="10"/>
      <c r="B61" s="59" t="s">
        <v>9</v>
      </c>
      <c r="C61" s="12">
        <v>50.7395</v>
      </c>
      <c r="D61" s="13">
        <f t="shared" si="13"/>
        <v>3.4000000000000057</v>
      </c>
      <c r="E61" s="105">
        <v>51.103355613174401</v>
      </c>
      <c r="F61" s="106">
        <f t="shared" si="0"/>
        <v>0.70000000000000284</v>
      </c>
      <c r="G61" s="14">
        <f t="shared" si="14"/>
        <v>3.5</v>
      </c>
      <c r="H61" s="108">
        <v>50.7475322922255</v>
      </c>
      <c r="I61" s="109">
        <f t="shared" si="1"/>
        <v>0.80000000000000426</v>
      </c>
      <c r="J61" s="12">
        <v>52.491959999999999</v>
      </c>
      <c r="K61" s="13">
        <f t="shared" si="15"/>
        <v>6.2000000000000028</v>
      </c>
      <c r="L61" s="105">
        <v>54.0187450197499</v>
      </c>
      <c r="M61" s="106">
        <f t="shared" si="2"/>
        <v>1.3999999999999986</v>
      </c>
      <c r="N61" s="14">
        <f t="shared" si="16"/>
        <v>6.2000000000000028</v>
      </c>
      <c r="O61" s="15">
        <v>51.869981789597603</v>
      </c>
      <c r="P61" s="16">
        <f t="shared" si="3"/>
        <v>1</v>
      </c>
      <c r="Q61" s="12">
        <v>51.526719999999997</v>
      </c>
      <c r="R61" s="13">
        <f t="shared" si="17"/>
        <v>6.1000000000000014</v>
      </c>
      <c r="S61" s="105">
        <v>52.864712607188899</v>
      </c>
      <c r="T61" s="106">
        <f t="shared" si="4"/>
        <v>1.1000000000000014</v>
      </c>
      <c r="U61" s="14">
        <f t="shared" si="18"/>
        <v>6.1000000000000014</v>
      </c>
      <c r="V61" s="115">
        <v>52.621435553380202</v>
      </c>
      <c r="W61" s="16">
        <f t="shared" si="5"/>
        <v>1.3000000000000043</v>
      </c>
      <c r="X61" s="12">
        <v>53.625950000000003</v>
      </c>
      <c r="Y61" s="13">
        <f t="shared" si="19"/>
        <v>7</v>
      </c>
      <c r="Z61" s="105">
        <v>54.412592891620498</v>
      </c>
      <c r="AA61" s="106">
        <f t="shared" si="6"/>
        <v>2.1000000000000014</v>
      </c>
      <c r="AB61" s="14">
        <f t="shared" si="20"/>
        <v>7</v>
      </c>
      <c r="AC61" s="15">
        <v>53.046703428682697</v>
      </c>
      <c r="AD61" s="16">
        <f t="shared" si="7"/>
        <v>1.2999999999999972</v>
      </c>
      <c r="AE61" s="12">
        <v>49.809159999999999</v>
      </c>
      <c r="AF61" s="13">
        <f t="shared" si="21"/>
        <v>1.3999999999999986</v>
      </c>
      <c r="AG61" s="105">
        <v>49.349339480016397</v>
      </c>
      <c r="AH61" s="106">
        <f t="shared" si="8"/>
        <v>1.5</v>
      </c>
      <c r="AI61" s="14">
        <f t="shared" si="22"/>
        <v>1.5</v>
      </c>
      <c r="AJ61" s="15">
        <v>48.793401040080603</v>
      </c>
      <c r="AK61" s="16">
        <f t="shared" si="9"/>
        <v>0.79999999999999716</v>
      </c>
      <c r="AL61" s="12">
        <v>47.996180000000003</v>
      </c>
      <c r="AM61" s="13">
        <f t="shared" si="10"/>
        <v>-1.2999999999999972</v>
      </c>
      <c r="AN61" s="17">
        <f t="shared" si="23"/>
        <v>-0.60000000000000142</v>
      </c>
      <c r="AO61" s="105">
        <v>47.996000000000002</v>
      </c>
      <c r="AP61" s="106">
        <f t="shared" si="11"/>
        <v>-1.2999999999999972</v>
      </c>
      <c r="AQ61" s="14">
        <f t="shared" si="24"/>
        <v>-0.60000000000000142</v>
      </c>
      <c r="AR61" s="15">
        <v>48.373361382125601</v>
      </c>
      <c r="AS61" s="16">
        <f t="shared" si="12"/>
        <v>0.10000000000000142</v>
      </c>
    </row>
    <row r="62" spans="1:45" s="58" customFormat="1">
      <c r="A62" s="10"/>
      <c r="B62" s="59" t="s">
        <v>10</v>
      </c>
      <c r="C62" s="12">
        <v>51.624020000000002</v>
      </c>
      <c r="D62" s="13">
        <f t="shared" si="13"/>
        <v>6.1000000000000014</v>
      </c>
      <c r="E62" s="105">
        <v>51.364962560731797</v>
      </c>
      <c r="F62" s="106">
        <f t="shared" si="0"/>
        <v>0.29999999999999716</v>
      </c>
      <c r="G62" s="14">
        <f t="shared" si="14"/>
        <v>6.2999999999999972</v>
      </c>
      <c r="H62" s="108">
        <v>51.411605273065199</v>
      </c>
      <c r="I62" s="109">
        <f t="shared" si="1"/>
        <v>0.69999999999999574</v>
      </c>
      <c r="J62" s="12">
        <v>51.926960000000001</v>
      </c>
      <c r="K62" s="13">
        <f t="shared" si="15"/>
        <v>3.5</v>
      </c>
      <c r="L62" s="105">
        <v>51.520672273083797</v>
      </c>
      <c r="M62" s="106">
        <f t="shared" si="2"/>
        <v>-2.5</v>
      </c>
      <c r="N62" s="14">
        <f t="shared" si="16"/>
        <v>3.7999999999999972</v>
      </c>
      <c r="O62" s="15">
        <v>52.603298735321403</v>
      </c>
      <c r="P62" s="16">
        <f t="shared" si="3"/>
        <v>0.70000000000000284</v>
      </c>
      <c r="Q62" s="12">
        <v>54.625979999999998</v>
      </c>
      <c r="R62" s="13">
        <f t="shared" si="17"/>
        <v>13.100000000000001</v>
      </c>
      <c r="S62" s="105">
        <v>53.488324935451402</v>
      </c>
      <c r="T62" s="106">
        <f t="shared" si="4"/>
        <v>0.60000000000000142</v>
      </c>
      <c r="U62" s="14">
        <f t="shared" si="18"/>
        <v>13.299999999999997</v>
      </c>
      <c r="V62" s="115">
        <v>53.699025388070702</v>
      </c>
      <c r="W62" s="16">
        <f t="shared" si="5"/>
        <v>1.1000000000000014</v>
      </c>
      <c r="X62" s="12">
        <v>54.133859999999999</v>
      </c>
      <c r="Y62" s="13">
        <f t="shared" si="19"/>
        <v>8</v>
      </c>
      <c r="Z62" s="105">
        <v>53.467826232506297</v>
      </c>
      <c r="AA62" s="106">
        <f t="shared" si="6"/>
        <v>-0.89999999999999858</v>
      </c>
      <c r="AB62" s="14">
        <f t="shared" si="20"/>
        <v>8.2999999999999972</v>
      </c>
      <c r="AC62" s="15">
        <v>54.055155716220099</v>
      </c>
      <c r="AD62" s="16">
        <f t="shared" si="7"/>
        <v>1.1000000000000014</v>
      </c>
      <c r="AE62" s="12">
        <v>49.40945</v>
      </c>
      <c r="AF62" s="13">
        <f t="shared" si="21"/>
        <v>3.7999999999999972</v>
      </c>
      <c r="AG62" s="105">
        <v>49.814543073699603</v>
      </c>
      <c r="AH62" s="106">
        <f t="shared" si="8"/>
        <v>0.5</v>
      </c>
      <c r="AI62" s="14">
        <f t="shared" si="22"/>
        <v>4</v>
      </c>
      <c r="AJ62" s="15">
        <v>49.439736414229401</v>
      </c>
      <c r="AK62" s="16">
        <f t="shared" si="9"/>
        <v>0.60000000000000142</v>
      </c>
      <c r="AL62" s="12">
        <v>48.326770000000003</v>
      </c>
      <c r="AM62" s="13">
        <f t="shared" si="10"/>
        <v>0.29999999999999716</v>
      </c>
      <c r="AN62" s="17">
        <f t="shared" si="23"/>
        <v>-0.40000000000000568</v>
      </c>
      <c r="AO62" s="105">
        <v>48.326999999999998</v>
      </c>
      <c r="AP62" s="106">
        <f t="shared" si="11"/>
        <v>0.29999999999999716</v>
      </c>
      <c r="AQ62" s="14">
        <f t="shared" si="24"/>
        <v>-0.40000000000000568</v>
      </c>
      <c r="AR62" s="15">
        <v>48.402428747157202</v>
      </c>
      <c r="AS62" s="16">
        <f t="shared" si="12"/>
        <v>0</v>
      </c>
    </row>
    <row r="63" spans="1:45" s="58" customFormat="1">
      <c r="A63" s="10"/>
      <c r="B63" s="59" t="s">
        <v>11</v>
      </c>
      <c r="C63" s="12">
        <v>52.261670000000002</v>
      </c>
      <c r="D63" s="13">
        <f t="shared" si="13"/>
        <v>6.5999999999999943</v>
      </c>
      <c r="E63" s="105">
        <v>51.438092253214002</v>
      </c>
      <c r="F63" s="106">
        <f t="shared" si="0"/>
        <v>0</v>
      </c>
      <c r="G63" s="14">
        <f t="shared" si="14"/>
        <v>6.3999999999999986</v>
      </c>
      <c r="H63" s="108">
        <v>51.9096318414812</v>
      </c>
      <c r="I63" s="109">
        <f t="shared" si="1"/>
        <v>0.5</v>
      </c>
      <c r="J63" s="12">
        <v>53.6374</v>
      </c>
      <c r="K63" s="13">
        <f t="shared" si="15"/>
        <v>4.5</v>
      </c>
      <c r="L63" s="105">
        <v>52.106454281877497</v>
      </c>
      <c r="M63" s="106">
        <f t="shared" si="2"/>
        <v>0.60000000000000142</v>
      </c>
      <c r="N63" s="14">
        <f t="shared" si="16"/>
        <v>4.3999999999999986</v>
      </c>
      <c r="O63" s="15">
        <v>53.201820335649799</v>
      </c>
      <c r="P63" s="16">
        <f t="shared" si="3"/>
        <v>0.60000000000000142</v>
      </c>
      <c r="Q63" s="12">
        <v>55.350189999999998</v>
      </c>
      <c r="R63" s="13">
        <f t="shared" si="17"/>
        <v>11.5</v>
      </c>
      <c r="S63" s="105">
        <v>54.109107260956598</v>
      </c>
      <c r="T63" s="106">
        <f t="shared" si="4"/>
        <v>0.60000000000000142</v>
      </c>
      <c r="U63" s="14">
        <f t="shared" si="18"/>
        <v>11.300000000000004</v>
      </c>
      <c r="V63" s="115">
        <v>54.565757356855102</v>
      </c>
      <c r="W63" s="16">
        <f t="shared" si="5"/>
        <v>0.89999999999999858</v>
      </c>
      <c r="X63" s="12">
        <v>55.836579999999998</v>
      </c>
      <c r="Y63" s="13">
        <f t="shared" si="19"/>
        <v>9.6999999999999957</v>
      </c>
      <c r="Z63" s="105">
        <v>54.338332350782203</v>
      </c>
      <c r="AA63" s="106">
        <f t="shared" si="6"/>
        <v>0.79999999999999716</v>
      </c>
      <c r="AB63" s="14">
        <f t="shared" si="20"/>
        <v>9.6999999999999957</v>
      </c>
      <c r="AC63" s="15">
        <v>54.7462996312996</v>
      </c>
      <c r="AD63" s="16">
        <f t="shared" si="7"/>
        <v>0.60000000000000142</v>
      </c>
      <c r="AE63" s="12">
        <v>49.221789999999999</v>
      </c>
      <c r="AF63" s="13">
        <f t="shared" si="21"/>
        <v>3.9000000000000057</v>
      </c>
      <c r="AG63" s="105">
        <v>49.228728172463804</v>
      </c>
      <c r="AH63" s="106">
        <f t="shared" si="8"/>
        <v>-0.59999999999999432</v>
      </c>
      <c r="AI63" s="14">
        <f t="shared" si="22"/>
        <v>3.9000000000000057</v>
      </c>
      <c r="AJ63" s="15">
        <v>49.971087112673302</v>
      </c>
      <c r="AK63" s="16">
        <f t="shared" si="9"/>
        <v>0.60000000000000142</v>
      </c>
      <c r="AL63" s="12">
        <v>48.638129999999997</v>
      </c>
      <c r="AM63" s="13">
        <f t="shared" si="10"/>
        <v>0.30000000000000426</v>
      </c>
      <c r="AN63" s="17">
        <f t="shared" si="23"/>
        <v>1.2000000000000028</v>
      </c>
      <c r="AO63" s="105">
        <v>48.637999999999998</v>
      </c>
      <c r="AP63" s="106">
        <f t="shared" si="11"/>
        <v>0.30000000000000426</v>
      </c>
      <c r="AQ63" s="14">
        <f t="shared" si="24"/>
        <v>1.2000000000000028</v>
      </c>
      <c r="AR63" s="15">
        <v>48.357721225725399</v>
      </c>
      <c r="AS63" s="16">
        <f t="shared" si="12"/>
        <v>0</v>
      </c>
    </row>
    <row r="64" spans="1:45" s="58" customFormat="1">
      <c r="A64" s="10"/>
      <c r="B64" s="59" t="s">
        <v>12</v>
      </c>
      <c r="C64" s="12">
        <v>52.924999999999997</v>
      </c>
      <c r="D64" s="13">
        <f t="shared" si="13"/>
        <v>7.5</v>
      </c>
      <c r="E64" s="105">
        <v>52.110149889628097</v>
      </c>
      <c r="F64" s="106">
        <f t="shared" si="0"/>
        <v>0.70000000000000284</v>
      </c>
      <c r="G64" s="14">
        <f t="shared" si="14"/>
        <v>7.5</v>
      </c>
      <c r="H64" s="108">
        <v>52.299998847530397</v>
      </c>
      <c r="I64" s="109">
        <f t="shared" si="1"/>
        <v>0.39999999999999858</v>
      </c>
      <c r="J64" s="12">
        <v>56.420209999999997</v>
      </c>
      <c r="K64" s="13">
        <f t="shared" si="15"/>
        <v>5.1999999999999957</v>
      </c>
      <c r="L64" s="105">
        <v>53.258264255779999</v>
      </c>
      <c r="M64" s="106">
        <f t="shared" si="2"/>
        <v>1.1999999999999957</v>
      </c>
      <c r="N64" s="14">
        <f t="shared" si="16"/>
        <v>4.8999999999999986</v>
      </c>
      <c r="O64" s="15">
        <v>53.776251449644903</v>
      </c>
      <c r="P64" s="16">
        <f t="shared" si="3"/>
        <v>0.59999999999999432</v>
      </c>
      <c r="Q64" s="12">
        <v>55.7</v>
      </c>
      <c r="R64" s="13">
        <f t="shared" si="17"/>
        <v>11.900000000000006</v>
      </c>
      <c r="S64" s="105">
        <v>54.688867533125098</v>
      </c>
      <c r="T64" s="106">
        <f t="shared" si="4"/>
        <v>0.60000000000000142</v>
      </c>
      <c r="U64" s="14">
        <f t="shared" si="18"/>
        <v>12</v>
      </c>
      <c r="V64" s="115">
        <v>55.296466808894898</v>
      </c>
      <c r="W64" s="16">
        <f t="shared" si="5"/>
        <v>0.69999999999999574</v>
      </c>
      <c r="X64" s="12">
        <v>56.2</v>
      </c>
      <c r="Y64" s="13">
        <f t="shared" si="19"/>
        <v>11.400000000000006</v>
      </c>
      <c r="Z64" s="105">
        <v>54.887682313087303</v>
      </c>
      <c r="AA64" s="106">
        <f t="shared" si="6"/>
        <v>0.60000000000000142</v>
      </c>
      <c r="AB64" s="14">
        <f t="shared" si="20"/>
        <v>11.5</v>
      </c>
      <c r="AC64" s="15">
        <v>55.244205032089198</v>
      </c>
      <c r="AD64" s="16">
        <f t="shared" si="7"/>
        <v>0.5</v>
      </c>
      <c r="AE64" s="12">
        <v>50.2</v>
      </c>
      <c r="AF64" s="13">
        <f t="shared" si="21"/>
        <v>5.9000000000000057</v>
      </c>
      <c r="AG64" s="105">
        <v>50.2709100728256</v>
      </c>
      <c r="AH64" s="106">
        <f t="shared" si="8"/>
        <v>1.0999999999999943</v>
      </c>
      <c r="AI64" s="14">
        <f t="shared" si="22"/>
        <v>5.7999999999999972</v>
      </c>
      <c r="AJ64" s="15">
        <v>50.449359000765803</v>
      </c>
      <c r="AK64" s="16">
        <f t="shared" si="9"/>
        <v>0.39999999999999858</v>
      </c>
      <c r="AL64" s="12">
        <v>49.6</v>
      </c>
      <c r="AM64" s="13">
        <f t="shared" si="10"/>
        <v>1</v>
      </c>
      <c r="AN64" s="17">
        <f t="shared" si="23"/>
        <v>0.89999999999999858</v>
      </c>
      <c r="AO64" s="105">
        <v>49.5</v>
      </c>
      <c r="AP64" s="106">
        <f t="shared" si="11"/>
        <v>0.89999999999999858</v>
      </c>
      <c r="AQ64" s="14">
        <f t="shared" si="24"/>
        <v>0.79999999999999716</v>
      </c>
      <c r="AR64" s="15">
        <v>48.251976057862798</v>
      </c>
      <c r="AS64" s="16">
        <f t="shared" si="12"/>
        <v>-0.10000000000000142</v>
      </c>
    </row>
    <row r="65" spans="1:45" s="58" customFormat="1">
      <c r="A65" s="10">
        <v>2010</v>
      </c>
      <c r="B65" s="59" t="s">
        <v>4</v>
      </c>
      <c r="C65" s="12">
        <v>50.352440000000001</v>
      </c>
      <c r="D65" s="13">
        <f t="shared" si="13"/>
        <v>8</v>
      </c>
      <c r="E65" s="105">
        <v>52.753862668887898</v>
      </c>
      <c r="F65" s="106">
        <f t="shared" si="0"/>
        <v>0.69999999999999574</v>
      </c>
      <c r="G65" s="14">
        <f t="shared" si="14"/>
        <v>8.8999999999999986</v>
      </c>
      <c r="H65" s="108">
        <v>52.588596605446298</v>
      </c>
      <c r="I65" s="109">
        <f t="shared" si="1"/>
        <v>0.30000000000000426</v>
      </c>
      <c r="J65" s="12">
        <v>51.233849999999997</v>
      </c>
      <c r="K65" s="13">
        <f t="shared" si="15"/>
        <v>8.1000000000000014</v>
      </c>
      <c r="L65" s="105">
        <v>55.467928968820999</v>
      </c>
      <c r="M65" s="106">
        <f t="shared" si="2"/>
        <v>2.2000000000000028</v>
      </c>
      <c r="N65" s="14">
        <f t="shared" si="16"/>
        <v>9.2000000000000028</v>
      </c>
      <c r="O65" s="15">
        <v>54.424803212629598</v>
      </c>
      <c r="P65" s="16">
        <f t="shared" si="3"/>
        <v>0.60000000000000142</v>
      </c>
      <c r="Q65" s="12">
        <v>53.477440000000001</v>
      </c>
      <c r="R65" s="13">
        <f t="shared" si="17"/>
        <v>14.600000000000001</v>
      </c>
      <c r="S65" s="105">
        <v>56.751371504241497</v>
      </c>
      <c r="T65" s="106">
        <f t="shared" si="4"/>
        <v>2.0999999999999943</v>
      </c>
      <c r="U65" s="14">
        <f t="shared" si="18"/>
        <v>15.5</v>
      </c>
      <c r="V65" s="115">
        <v>55.821555303647301</v>
      </c>
      <c r="W65" s="16">
        <f t="shared" si="5"/>
        <v>0.5</v>
      </c>
      <c r="X65" s="12">
        <v>52.25564</v>
      </c>
      <c r="Y65" s="13">
        <f t="shared" si="19"/>
        <v>11.699999999999996</v>
      </c>
      <c r="Z65" s="105">
        <v>55.599099438327897</v>
      </c>
      <c r="AA65" s="106">
        <f t="shared" si="6"/>
        <v>0.70000000000000284</v>
      </c>
      <c r="AB65" s="14">
        <f t="shared" si="20"/>
        <v>12.700000000000003</v>
      </c>
      <c r="AC65" s="15">
        <v>55.634781170243699</v>
      </c>
      <c r="AD65" s="16">
        <f t="shared" si="7"/>
        <v>0.39999999999999858</v>
      </c>
      <c r="AE65" s="12">
        <v>48.87218</v>
      </c>
      <c r="AF65" s="13">
        <f t="shared" si="21"/>
        <v>5.8999999999999986</v>
      </c>
      <c r="AG65" s="105">
        <v>50.994524773943098</v>
      </c>
      <c r="AH65" s="106">
        <f t="shared" si="8"/>
        <v>0.70000000000000284</v>
      </c>
      <c r="AI65" s="14">
        <f t="shared" si="22"/>
        <v>6.7000000000000028</v>
      </c>
      <c r="AJ65" s="15">
        <v>50.892145175860101</v>
      </c>
      <c r="AK65" s="16">
        <f t="shared" si="9"/>
        <v>0.5</v>
      </c>
      <c r="AL65" s="12">
        <v>46.804510000000001</v>
      </c>
      <c r="AM65" s="13">
        <f t="shared" si="10"/>
        <v>-2.8000000000000043</v>
      </c>
      <c r="AN65" s="17">
        <f t="shared" si="23"/>
        <v>-0.10000000000000142</v>
      </c>
      <c r="AO65" s="105">
        <v>47.594000000000001</v>
      </c>
      <c r="AP65" s="106">
        <f t="shared" si="11"/>
        <v>-1.8999999999999986</v>
      </c>
      <c r="AQ65" s="14">
        <f t="shared" si="24"/>
        <v>0.70000000000000284</v>
      </c>
      <c r="AR65" s="15">
        <v>48.112192722849798</v>
      </c>
      <c r="AS65" s="16">
        <f t="shared" si="12"/>
        <v>-0.19999999999999574</v>
      </c>
    </row>
    <row r="66" spans="1:45" s="58" customFormat="1">
      <c r="A66" s="10"/>
      <c r="B66" s="59" t="s">
        <v>5</v>
      </c>
      <c r="C66" s="12">
        <v>52.7376</v>
      </c>
      <c r="D66" s="13">
        <f t="shared" si="13"/>
        <v>8.4000000000000057</v>
      </c>
      <c r="E66" s="105">
        <v>53.243614913429703</v>
      </c>
      <c r="F66" s="106">
        <f t="shared" si="0"/>
        <v>0.40000000000000568</v>
      </c>
      <c r="G66" s="14">
        <f t="shared" si="14"/>
        <v>8.5</v>
      </c>
      <c r="H66" s="108">
        <v>52.770548595734397</v>
      </c>
      <c r="I66" s="109">
        <f t="shared" si="1"/>
        <v>0.19999999999999574</v>
      </c>
      <c r="J66" s="12">
        <v>54.061140000000002</v>
      </c>
      <c r="K66" s="13">
        <f t="shared" si="15"/>
        <v>7.5</v>
      </c>
      <c r="L66" s="105">
        <v>55.640277903636601</v>
      </c>
      <c r="M66" s="106">
        <f t="shared" si="2"/>
        <v>0.10000000000000142</v>
      </c>
      <c r="N66" s="14">
        <f t="shared" si="16"/>
        <v>7.3999999999999986</v>
      </c>
      <c r="O66" s="15">
        <v>55.113550128967397</v>
      </c>
      <c r="P66" s="16">
        <f t="shared" si="3"/>
        <v>0.70000000000000284</v>
      </c>
      <c r="Q66" s="12">
        <v>55.88843</v>
      </c>
      <c r="R66" s="13">
        <f t="shared" si="17"/>
        <v>13.199999999999996</v>
      </c>
      <c r="S66" s="105">
        <v>56.607706866520502</v>
      </c>
      <c r="T66" s="106">
        <f t="shared" si="4"/>
        <v>-0.19999999999999574</v>
      </c>
      <c r="U66" s="14">
        <f t="shared" si="18"/>
        <v>12.800000000000004</v>
      </c>
      <c r="V66" s="115">
        <v>56.075391233112597</v>
      </c>
      <c r="W66" s="16">
        <f t="shared" si="5"/>
        <v>0.30000000000000426</v>
      </c>
      <c r="X66" s="12">
        <v>55.475209999999997</v>
      </c>
      <c r="Y66" s="13">
        <f t="shared" si="19"/>
        <v>12.200000000000003</v>
      </c>
      <c r="Z66" s="105">
        <v>56.346431539563604</v>
      </c>
      <c r="AA66" s="106">
        <f t="shared" si="6"/>
        <v>0.69999999999999574</v>
      </c>
      <c r="AB66" s="14">
        <f t="shared" si="20"/>
        <v>12.199999999999996</v>
      </c>
      <c r="AC66" s="15">
        <v>55.946591906720201</v>
      </c>
      <c r="AD66" s="16">
        <f t="shared" si="7"/>
        <v>0.29999999999999716</v>
      </c>
      <c r="AE66" s="12">
        <v>51.446280000000002</v>
      </c>
      <c r="AF66" s="13">
        <f t="shared" si="21"/>
        <v>6.5</v>
      </c>
      <c r="AG66" s="105">
        <v>51.715867840666597</v>
      </c>
      <c r="AH66" s="106">
        <f t="shared" si="8"/>
        <v>0.70000000000000284</v>
      </c>
      <c r="AI66" s="14">
        <f t="shared" si="22"/>
        <v>6.7000000000000028</v>
      </c>
      <c r="AJ66" s="15">
        <v>51.264731506312799</v>
      </c>
      <c r="AK66" s="16">
        <f t="shared" si="9"/>
        <v>0.39999999999999858</v>
      </c>
      <c r="AL66" s="12">
        <v>48.140500000000003</v>
      </c>
      <c r="AM66" s="13">
        <f t="shared" si="10"/>
        <v>1.3000000000000043</v>
      </c>
      <c r="AN66" s="17">
        <f t="shared" si="23"/>
        <v>2</v>
      </c>
      <c r="AO66" s="105">
        <v>48.243000000000002</v>
      </c>
      <c r="AP66" s="106">
        <f t="shared" si="11"/>
        <v>0.60000000000000142</v>
      </c>
      <c r="AQ66" s="14">
        <f t="shared" si="24"/>
        <v>2.1000000000000014</v>
      </c>
      <c r="AR66" s="15">
        <v>47.977666112214898</v>
      </c>
      <c r="AS66" s="16">
        <f t="shared" si="12"/>
        <v>-0.10000000000000142</v>
      </c>
    </row>
    <row r="67" spans="1:45" s="58" customFormat="1">
      <c r="A67" s="10"/>
      <c r="B67" s="59" t="s">
        <v>6</v>
      </c>
      <c r="C67" s="12">
        <v>53.550579999999997</v>
      </c>
      <c r="D67" s="13">
        <f t="shared" si="13"/>
        <v>6.8999999999999986</v>
      </c>
      <c r="E67" s="105">
        <v>52.811480425274503</v>
      </c>
      <c r="F67" s="106">
        <f t="shared" si="0"/>
        <v>-0.40000000000000568</v>
      </c>
      <c r="G67" s="14">
        <f t="shared" si="14"/>
        <v>6.6999999999999957</v>
      </c>
      <c r="H67" s="108">
        <v>52.8464190533075</v>
      </c>
      <c r="I67" s="109">
        <f t="shared" si="1"/>
        <v>0</v>
      </c>
      <c r="J67" s="12">
        <v>56.70487</v>
      </c>
      <c r="K67" s="13">
        <f t="shared" si="15"/>
        <v>8.2000000000000028</v>
      </c>
      <c r="L67" s="105">
        <v>55.420810970121501</v>
      </c>
      <c r="M67" s="106">
        <f t="shared" si="2"/>
        <v>-0.20000000000000284</v>
      </c>
      <c r="N67" s="14">
        <f t="shared" si="16"/>
        <v>7.8999999999999986</v>
      </c>
      <c r="O67" s="15">
        <v>55.594202211533499</v>
      </c>
      <c r="P67" s="16">
        <f t="shared" si="3"/>
        <v>0.5</v>
      </c>
      <c r="Q67" s="12">
        <v>56.614789999999999</v>
      </c>
      <c r="R67" s="13">
        <f t="shared" si="17"/>
        <v>9.8000000000000043</v>
      </c>
      <c r="S67" s="105">
        <v>55.862768995448199</v>
      </c>
      <c r="T67" s="106">
        <f t="shared" si="4"/>
        <v>-0.70000000000000284</v>
      </c>
      <c r="U67" s="14">
        <f t="shared" si="18"/>
        <v>10.100000000000001</v>
      </c>
      <c r="V67" s="115">
        <v>56.0726457348702</v>
      </c>
      <c r="W67" s="16">
        <f t="shared" si="5"/>
        <v>0</v>
      </c>
      <c r="X67" s="12">
        <v>58.268479999999997</v>
      </c>
      <c r="Y67" s="13">
        <f t="shared" si="19"/>
        <v>12.399999999999999</v>
      </c>
      <c r="Z67" s="105">
        <v>56.269045049888099</v>
      </c>
      <c r="AA67" s="106">
        <f t="shared" si="6"/>
        <v>0</v>
      </c>
      <c r="AB67" s="14">
        <f t="shared" si="20"/>
        <v>11.299999999999997</v>
      </c>
      <c r="AC67" s="15">
        <v>56.115787196751299</v>
      </c>
      <c r="AD67" s="16">
        <f t="shared" si="7"/>
        <v>0.20000000000000284</v>
      </c>
      <c r="AE67" s="12">
        <v>52.334629999999997</v>
      </c>
      <c r="AF67" s="13">
        <f t="shared" si="21"/>
        <v>5.8999999999999986</v>
      </c>
      <c r="AG67" s="105">
        <v>51.500040330855199</v>
      </c>
      <c r="AH67" s="106">
        <f t="shared" si="8"/>
        <v>-0.20000000000000284</v>
      </c>
      <c r="AI67" s="14">
        <f t="shared" si="22"/>
        <v>5.8999999999999986</v>
      </c>
      <c r="AJ67" s="15">
        <v>51.542121202754998</v>
      </c>
      <c r="AK67" s="16">
        <f t="shared" si="9"/>
        <v>0.20000000000000284</v>
      </c>
      <c r="AL67" s="12">
        <v>46.984439999999999</v>
      </c>
      <c r="AM67" s="13">
        <f t="shared" si="10"/>
        <v>-1.1000000000000014</v>
      </c>
      <c r="AN67" s="17">
        <f t="shared" si="23"/>
        <v>-0.70000000000000284</v>
      </c>
      <c r="AO67" s="105">
        <v>47.33</v>
      </c>
      <c r="AP67" s="106">
        <f t="shared" si="11"/>
        <v>-0.90000000000000568</v>
      </c>
      <c r="AQ67" s="14">
        <f t="shared" si="24"/>
        <v>-0.40000000000000568</v>
      </c>
      <c r="AR67" s="15">
        <v>47.875916522163799</v>
      </c>
      <c r="AS67" s="16">
        <f t="shared" si="12"/>
        <v>-0.10000000000000142</v>
      </c>
    </row>
    <row r="68" spans="1:45" s="58" customFormat="1">
      <c r="A68" s="10"/>
      <c r="B68" s="59" t="s">
        <v>7</v>
      </c>
      <c r="C68" s="12">
        <v>52.53445</v>
      </c>
      <c r="D68" s="13">
        <f t="shared" si="13"/>
        <v>6.7000000000000028</v>
      </c>
      <c r="E68" s="105">
        <v>52.663190605238</v>
      </c>
      <c r="F68" s="106">
        <f t="shared" si="0"/>
        <v>-9.9999999999994316E-2</v>
      </c>
      <c r="G68" s="14">
        <f t="shared" si="14"/>
        <v>6.9000000000000057</v>
      </c>
      <c r="H68" s="108">
        <v>52.810713838970301</v>
      </c>
      <c r="I68" s="109">
        <f t="shared" si="1"/>
        <v>0</v>
      </c>
      <c r="J68" s="12">
        <v>55.256500000000003</v>
      </c>
      <c r="K68" s="13">
        <f t="shared" si="15"/>
        <v>8.5999999999999943</v>
      </c>
      <c r="L68" s="105">
        <v>55.436252364955898</v>
      </c>
      <c r="M68" s="106">
        <f t="shared" si="2"/>
        <v>0</v>
      </c>
      <c r="N68" s="14">
        <f t="shared" si="16"/>
        <v>8.6999999999999957</v>
      </c>
      <c r="O68" s="15">
        <v>55.709110771429302</v>
      </c>
      <c r="P68" s="16">
        <f t="shared" si="3"/>
        <v>0.10000000000000142</v>
      </c>
      <c r="Q68" s="12">
        <v>55.314959999999999</v>
      </c>
      <c r="R68" s="13">
        <f t="shared" si="17"/>
        <v>11</v>
      </c>
      <c r="S68" s="105">
        <v>55.706388056614799</v>
      </c>
      <c r="T68" s="106">
        <f t="shared" si="4"/>
        <v>-0.19999999999999574</v>
      </c>
      <c r="U68" s="14">
        <f t="shared" si="18"/>
        <v>11.400000000000006</v>
      </c>
      <c r="V68" s="115">
        <v>55.856634261472102</v>
      </c>
      <c r="W68" s="16">
        <f t="shared" si="5"/>
        <v>-0.20000000000000284</v>
      </c>
      <c r="X68" s="12">
        <v>55.90551</v>
      </c>
      <c r="Y68" s="13">
        <f t="shared" si="19"/>
        <v>11.399999999999999</v>
      </c>
      <c r="Z68" s="105">
        <v>56.271652824183001</v>
      </c>
      <c r="AA68" s="106">
        <f t="shared" si="6"/>
        <v>0</v>
      </c>
      <c r="AB68" s="14">
        <f t="shared" si="20"/>
        <v>11.399999999999999</v>
      </c>
      <c r="AC68" s="15">
        <v>56.053673997635499</v>
      </c>
      <c r="AD68" s="16">
        <f t="shared" si="7"/>
        <v>0</v>
      </c>
      <c r="AE68" s="12">
        <v>51.279530000000001</v>
      </c>
      <c r="AF68" s="13">
        <f t="shared" si="21"/>
        <v>4</v>
      </c>
      <c r="AG68" s="105">
        <v>51.491983449420999</v>
      </c>
      <c r="AH68" s="106">
        <f t="shared" si="8"/>
        <v>0</v>
      </c>
      <c r="AI68" s="14">
        <f t="shared" si="22"/>
        <v>4.2000000000000028</v>
      </c>
      <c r="AJ68" s="15">
        <v>51.721429247039403</v>
      </c>
      <c r="AK68" s="16">
        <f t="shared" si="9"/>
        <v>0.20000000000000284</v>
      </c>
      <c r="AL68" s="12">
        <v>47.637799999999999</v>
      </c>
      <c r="AM68" s="13">
        <f t="shared" si="10"/>
        <v>0.60000000000000142</v>
      </c>
      <c r="AN68" s="17">
        <f t="shared" si="23"/>
        <v>0.39999999999999858</v>
      </c>
      <c r="AO68" s="105">
        <v>47.406999999999996</v>
      </c>
      <c r="AP68" s="106">
        <f t="shared" si="11"/>
        <v>0.10000000000000142</v>
      </c>
      <c r="AQ68" s="14">
        <f t="shared" si="24"/>
        <v>0.19999999999999574</v>
      </c>
      <c r="AR68" s="15">
        <v>47.828297205248901</v>
      </c>
      <c r="AS68" s="16">
        <f t="shared" si="12"/>
        <v>-0.10000000000000142</v>
      </c>
    </row>
    <row r="69" spans="1:45" s="58" customFormat="1">
      <c r="A69" s="10"/>
      <c r="B69" s="59" t="s">
        <v>6</v>
      </c>
      <c r="C69" s="12">
        <v>52.971310000000003</v>
      </c>
      <c r="D69" s="13">
        <f t="shared" si="13"/>
        <v>8.2999999999999972</v>
      </c>
      <c r="E69" s="105">
        <v>52.572336446105901</v>
      </c>
      <c r="F69" s="106">
        <f t="shared" si="0"/>
        <v>-0.10000000000000142</v>
      </c>
      <c r="G69" s="14">
        <f t="shared" si="14"/>
        <v>8.2000000000000028</v>
      </c>
      <c r="H69" s="108">
        <v>52.678278963872899</v>
      </c>
      <c r="I69" s="109">
        <f t="shared" si="1"/>
        <v>-9.9999999999994316E-2</v>
      </c>
      <c r="J69" s="12">
        <v>53.880330000000001</v>
      </c>
      <c r="K69" s="13">
        <f t="shared" si="15"/>
        <v>8.1000000000000014</v>
      </c>
      <c r="L69" s="105">
        <v>55.1193548472259</v>
      </c>
      <c r="M69" s="106">
        <f t="shared" si="2"/>
        <v>-0.29999999999999716</v>
      </c>
      <c r="N69" s="14">
        <f t="shared" si="16"/>
        <v>8.8000000000000043</v>
      </c>
      <c r="O69" s="15">
        <v>55.528891507000601</v>
      </c>
      <c r="P69" s="16">
        <f t="shared" si="3"/>
        <v>-0.20000000000000284</v>
      </c>
      <c r="Q69" s="12">
        <v>55.840159999999997</v>
      </c>
      <c r="R69" s="13">
        <f t="shared" si="17"/>
        <v>12.699999999999996</v>
      </c>
      <c r="S69" s="105">
        <v>55.386173127258203</v>
      </c>
      <c r="T69" s="106">
        <f t="shared" si="4"/>
        <v>-0.30000000000000426</v>
      </c>
      <c r="U69" s="14">
        <f t="shared" si="18"/>
        <v>12.5</v>
      </c>
      <c r="V69" s="115">
        <v>55.489348459447399</v>
      </c>
      <c r="W69" s="16">
        <f t="shared" si="5"/>
        <v>-0.39999999999999858</v>
      </c>
      <c r="X69" s="12">
        <v>55.942619999999998</v>
      </c>
      <c r="Y69" s="13">
        <f t="shared" si="19"/>
        <v>12.799999999999997</v>
      </c>
      <c r="Z69" s="105">
        <v>55.290800346585598</v>
      </c>
      <c r="AA69" s="106">
        <f t="shared" si="6"/>
        <v>-1</v>
      </c>
      <c r="AB69" s="14">
        <f t="shared" si="20"/>
        <v>12.099999999999994</v>
      </c>
      <c r="AC69" s="15">
        <v>55.732119896931103</v>
      </c>
      <c r="AD69" s="16">
        <f t="shared" si="7"/>
        <v>-0.39999999999999858</v>
      </c>
      <c r="AE69" s="12">
        <v>52.04918</v>
      </c>
      <c r="AF69" s="13">
        <f t="shared" si="21"/>
        <v>6.7999999999999972</v>
      </c>
      <c r="AG69" s="105">
        <v>51.944461266626902</v>
      </c>
      <c r="AH69" s="106">
        <f t="shared" si="8"/>
        <v>0.39999999999999858</v>
      </c>
      <c r="AI69" s="14">
        <f t="shared" si="22"/>
        <v>7</v>
      </c>
      <c r="AJ69" s="15">
        <v>51.755267191180998</v>
      </c>
      <c r="AK69" s="16">
        <f t="shared" si="9"/>
        <v>9.9999999999994316E-2</v>
      </c>
      <c r="AL69" s="12">
        <v>48.053280000000001</v>
      </c>
      <c r="AM69" s="13">
        <f t="shared" si="10"/>
        <v>0.5</v>
      </c>
      <c r="AN69" s="17">
        <f t="shared" si="23"/>
        <v>0.5</v>
      </c>
      <c r="AO69" s="105">
        <v>48.219000000000001</v>
      </c>
      <c r="AP69" s="106">
        <f t="shared" si="11"/>
        <v>0.80000000000000426</v>
      </c>
      <c r="AQ69" s="14">
        <f t="shared" si="24"/>
        <v>0.60000000000000142</v>
      </c>
      <c r="AR69" s="15">
        <v>47.848925900714796</v>
      </c>
      <c r="AS69" s="16">
        <f t="shared" si="12"/>
        <v>0</v>
      </c>
    </row>
    <row r="70" spans="1:45" s="58" customFormat="1">
      <c r="A70" s="10"/>
      <c r="B70" s="59" t="s">
        <v>8</v>
      </c>
      <c r="C70" s="12">
        <v>51.769710000000003</v>
      </c>
      <c r="D70" s="13">
        <f t="shared" si="13"/>
        <v>4.8999999999999986</v>
      </c>
      <c r="E70" s="105">
        <v>52.227167277407297</v>
      </c>
      <c r="F70" s="106">
        <f t="shared" si="0"/>
        <v>-0.39999999999999858</v>
      </c>
      <c r="G70" s="14">
        <f t="shared" si="14"/>
        <v>4.8000000000000043</v>
      </c>
      <c r="H70" s="108">
        <v>52.517175849824298</v>
      </c>
      <c r="I70" s="109">
        <f t="shared" si="1"/>
        <v>-0.20000000000000284</v>
      </c>
      <c r="J70" s="12">
        <v>56.220140000000001</v>
      </c>
      <c r="K70" s="13">
        <f t="shared" si="15"/>
        <v>9.4000000000000057</v>
      </c>
      <c r="L70" s="105">
        <v>56.545721520636803</v>
      </c>
      <c r="M70" s="106">
        <f t="shared" si="2"/>
        <v>1.3999999999999986</v>
      </c>
      <c r="N70" s="14">
        <f t="shared" si="16"/>
        <v>9.3999999999999986</v>
      </c>
      <c r="O70" s="15">
        <v>55.217688158323099</v>
      </c>
      <c r="P70" s="16">
        <f t="shared" si="3"/>
        <v>-0.29999999999999716</v>
      </c>
      <c r="Q70" s="12">
        <v>53.94265</v>
      </c>
      <c r="R70" s="13">
        <f t="shared" si="17"/>
        <v>6.3999999999999986</v>
      </c>
      <c r="S70" s="105">
        <v>54.594833680704497</v>
      </c>
      <c r="T70" s="106">
        <f t="shared" si="4"/>
        <v>-0.79999999999999716</v>
      </c>
      <c r="U70" s="14">
        <f t="shared" si="18"/>
        <v>6.3000000000000043</v>
      </c>
      <c r="V70" s="115">
        <v>55.121851209548602</v>
      </c>
      <c r="W70" s="16">
        <f t="shared" si="5"/>
        <v>-0.39999999999999858</v>
      </c>
      <c r="X70" s="12">
        <v>54.749099999999999</v>
      </c>
      <c r="Y70" s="13">
        <f t="shared" si="19"/>
        <v>8.3000000000000043</v>
      </c>
      <c r="Z70" s="105">
        <v>55.430495706761697</v>
      </c>
      <c r="AA70" s="106">
        <f t="shared" si="6"/>
        <v>0.10000000000000142</v>
      </c>
      <c r="AB70" s="14">
        <f t="shared" si="20"/>
        <v>8.1999999999999957</v>
      </c>
      <c r="AC70" s="15">
        <v>55.274970967441497</v>
      </c>
      <c r="AD70" s="16">
        <f t="shared" si="7"/>
        <v>-0.40000000000000568</v>
      </c>
      <c r="AE70" s="12">
        <v>51.433689999999999</v>
      </c>
      <c r="AF70" s="13">
        <f t="shared" si="21"/>
        <v>6.8999999999999986</v>
      </c>
      <c r="AG70" s="105">
        <v>51.304088046767497</v>
      </c>
      <c r="AH70" s="106">
        <f t="shared" si="8"/>
        <v>-0.60000000000000142</v>
      </c>
      <c r="AI70" s="14">
        <f t="shared" si="22"/>
        <v>6.8999999999999986</v>
      </c>
      <c r="AJ70" s="15">
        <v>51.6553923641452</v>
      </c>
      <c r="AK70" s="16">
        <f t="shared" si="9"/>
        <v>-9.9999999999994316E-2</v>
      </c>
      <c r="AL70" s="12">
        <v>46.953409999999998</v>
      </c>
      <c r="AM70" s="13">
        <f t="shared" si="10"/>
        <v>-1.1000000000000014</v>
      </c>
      <c r="AN70" s="17">
        <f t="shared" si="23"/>
        <v>-2.2000000000000028</v>
      </c>
      <c r="AO70" s="105">
        <v>46.953000000000003</v>
      </c>
      <c r="AP70" s="106">
        <f t="shared" si="11"/>
        <v>-1.2000000000000028</v>
      </c>
      <c r="AQ70" s="14">
        <f t="shared" si="24"/>
        <v>-2.2000000000000028</v>
      </c>
      <c r="AR70" s="15">
        <v>47.927858263983502</v>
      </c>
      <c r="AS70" s="16">
        <f t="shared" si="12"/>
        <v>0.10000000000000142</v>
      </c>
    </row>
    <row r="71" spans="1:45" s="58" customFormat="1">
      <c r="A71" s="10"/>
      <c r="B71" s="59" t="s">
        <v>8</v>
      </c>
      <c r="C71" s="12">
        <v>52.381990000000002</v>
      </c>
      <c r="D71" s="13">
        <f t="shared" si="13"/>
        <v>3.6000000000000014</v>
      </c>
      <c r="E71" s="105">
        <v>52.741770481018399</v>
      </c>
      <c r="F71" s="106">
        <f t="shared" ref="F71:F134" si="25">(ROUND(E71,1)-ROUND(E70,1))</f>
        <v>0.5</v>
      </c>
      <c r="G71" s="14">
        <f t="shared" si="14"/>
        <v>3.6000000000000014</v>
      </c>
      <c r="H71" s="108">
        <v>52.354470940059102</v>
      </c>
      <c r="I71" s="109">
        <f t="shared" ref="I71:I134" si="26">(ROUND(H71,1)-ROUND(H70,1))</f>
        <v>-0.10000000000000142</v>
      </c>
      <c r="J71" s="12">
        <v>55.538730000000001</v>
      </c>
      <c r="K71" s="13">
        <f t="shared" si="15"/>
        <v>4.5</v>
      </c>
      <c r="L71" s="105">
        <v>54.905170104992401</v>
      </c>
      <c r="M71" s="106">
        <f t="shared" ref="M71:M134" si="27">(ROUND(L71,1)-ROUND(L70,1))</f>
        <v>-1.6000000000000014</v>
      </c>
      <c r="N71" s="14">
        <f t="shared" si="16"/>
        <v>4.3999999999999986</v>
      </c>
      <c r="O71" s="15">
        <v>54.906603952433201</v>
      </c>
      <c r="P71" s="16">
        <f t="shared" ref="P71:P134" si="28">(ROUND(O71,1)-ROUND(O70,1))</f>
        <v>-0.30000000000000426</v>
      </c>
      <c r="Q71" s="12">
        <v>55.244759999999999</v>
      </c>
      <c r="R71" s="13">
        <f t="shared" si="17"/>
        <v>5.2000000000000028</v>
      </c>
      <c r="S71" s="105">
        <v>55.4837095420162</v>
      </c>
      <c r="T71" s="106">
        <f t="shared" ref="T71:T134" si="29">(ROUND(S71,1)-ROUND(S70,1))</f>
        <v>0.89999999999999858</v>
      </c>
      <c r="U71" s="14">
        <f t="shared" si="18"/>
        <v>5.1000000000000014</v>
      </c>
      <c r="V71" s="115">
        <v>54.839193964825903</v>
      </c>
      <c r="W71" s="16">
        <f t="shared" ref="W71:W134" si="30">(ROUND(V71,1)-ROUND(V70,1))</f>
        <v>-0.30000000000000426</v>
      </c>
      <c r="X71" s="12">
        <v>55.157339999999998</v>
      </c>
      <c r="Y71" s="13">
        <f t="shared" si="19"/>
        <v>5</v>
      </c>
      <c r="Z71" s="105">
        <v>55.069363145519098</v>
      </c>
      <c r="AA71" s="106">
        <f t="shared" ref="AA71:AA134" si="31">(ROUND(Z71,1)-ROUND(Z70,1))</f>
        <v>-0.29999999999999716</v>
      </c>
      <c r="AB71" s="14">
        <f t="shared" si="20"/>
        <v>4.8000000000000043</v>
      </c>
      <c r="AC71" s="15">
        <v>54.776184737257502</v>
      </c>
      <c r="AD71" s="16">
        <f t="shared" ref="AD71:AD134" si="32">(ROUND(AC71,1)-ROUND(AC70,1))</f>
        <v>-0.5</v>
      </c>
      <c r="AE71" s="12">
        <v>51.66084</v>
      </c>
      <c r="AF71" s="13">
        <f t="shared" si="21"/>
        <v>4.1000000000000014</v>
      </c>
      <c r="AG71" s="105">
        <v>51.8558350700402</v>
      </c>
      <c r="AH71" s="106">
        <f t="shared" ref="AH71:AH134" si="33">(ROUND(AG71,1)-ROUND(AG70,1))</f>
        <v>0.60000000000000142</v>
      </c>
      <c r="AI71" s="14">
        <f t="shared" si="22"/>
        <v>4.1999999999999957</v>
      </c>
      <c r="AJ71" s="15">
        <v>51.451626470167</v>
      </c>
      <c r="AK71" s="16">
        <f t="shared" ref="AK71:AK134" si="34">(ROUND(AJ71,1)-ROUND(AJ70,1))</f>
        <v>-0.20000000000000284</v>
      </c>
      <c r="AL71" s="12">
        <v>47.465029999999999</v>
      </c>
      <c r="AM71" s="13">
        <f t="shared" ref="AM71:AM134" si="35">(ROUND(AL71,1)-ROUND(AL70,1))</f>
        <v>0.5</v>
      </c>
      <c r="AN71" s="17">
        <f t="shared" si="23"/>
        <v>0.20000000000000284</v>
      </c>
      <c r="AO71" s="105">
        <v>47.465000000000003</v>
      </c>
      <c r="AP71" s="106">
        <f t="shared" ref="AP71:AP134" si="36">(ROUND(AO71,1)-ROUND(AO70,1))</f>
        <v>0.5</v>
      </c>
      <c r="AQ71" s="14">
        <f t="shared" si="24"/>
        <v>0.20000000000000284</v>
      </c>
      <c r="AR71" s="15">
        <v>48.0467161092933</v>
      </c>
      <c r="AS71" s="16">
        <f t="shared" ref="AS71:AS134" si="37">(ROUND(AR71,1)-ROUND(AR70,1))</f>
        <v>0.10000000000000142</v>
      </c>
    </row>
    <row r="72" spans="1:45" s="58" customFormat="1">
      <c r="A72" s="10"/>
      <c r="B72" s="59" t="s">
        <v>7</v>
      </c>
      <c r="C72" s="12">
        <v>52.890039999999999</v>
      </c>
      <c r="D72" s="13">
        <f t="shared" si="13"/>
        <v>2.1999999999999957</v>
      </c>
      <c r="E72" s="105">
        <v>52.677150554073499</v>
      </c>
      <c r="F72" s="106">
        <f t="shared" si="25"/>
        <v>0</v>
      </c>
      <c r="G72" s="14">
        <f t="shared" si="14"/>
        <v>2.3000000000000043</v>
      </c>
      <c r="H72" s="108">
        <v>52.219968841662698</v>
      </c>
      <c r="I72" s="109">
        <f t="shared" si="26"/>
        <v>-0.19999999999999574</v>
      </c>
      <c r="J72" s="12">
        <v>53.786720000000003</v>
      </c>
      <c r="K72" s="13">
        <f t="shared" si="15"/>
        <v>0.29999999999999716</v>
      </c>
      <c r="L72" s="105">
        <v>53.069973072408303</v>
      </c>
      <c r="M72" s="106">
        <f t="shared" si="27"/>
        <v>-1.7999999999999972</v>
      </c>
      <c r="N72" s="14">
        <f t="shared" si="16"/>
        <v>0.5</v>
      </c>
      <c r="O72" s="15">
        <v>54.709927447387699</v>
      </c>
      <c r="P72" s="16">
        <f t="shared" si="28"/>
        <v>-0.19999999999999574</v>
      </c>
      <c r="Q72" s="12">
        <v>55.921050000000001</v>
      </c>
      <c r="R72" s="13">
        <f t="shared" si="17"/>
        <v>2.8999999999999986</v>
      </c>
      <c r="S72" s="105">
        <v>55.202168519980802</v>
      </c>
      <c r="T72" s="106">
        <f t="shared" si="29"/>
        <v>-0.29999999999999716</v>
      </c>
      <c r="U72" s="14">
        <f t="shared" si="18"/>
        <v>3.4000000000000057</v>
      </c>
      <c r="V72" s="115">
        <v>54.722315758873698</v>
      </c>
      <c r="W72" s="16">
        <f t="shared" si="30"/>
        <v>-9.9999999999994316E-2</v>
      </c>
      <c r="X72" s="12">
        <v>54.793230000000001</v>
      </c>
      <c r="Y72" s="13">
        <f t="shared" si="19"/>
        <v>2</v>
      </c>
      <c r="Z72" s="105">
        <v>54.513142995621799</v>
      </c>
      <c r="AA72" s="106">
        <f t="shared" si="31"/>
        <v>-0.60000000000000142</v>
      </c>
      <c r="AB72" s="14">
        <f t="shared" si="20"/>
        <v>2.2000000000000028</v>
      </c>
      <c r="AC72" s="15">
        <v>54.373433295652298</v>
      </c>
      <c r="AD72" s="16">
        <f t="shared" si="32"/>
        <v>-0.39999999999999858</v>
      </c>
      <c r="AE72" s="12">
        <v>51.31579</v>
      </c>
      <c r="AF72" s="13">
        <f t="shared" si="21"/>
        <v>3.5</v>
      </c>
      <c r="AG72" s="105">
        <v>51.432333124220499</v>
      </c>
      <c r="AH72" s="106">
        <f t="shared" si="33"/>
        <v>-0.5</v>
      </c>
      <c r="AI72" s="14">
        <f t="shared" si="22"/>
        <v>3.6000000000000014</v>
      </c>
      <c r="AJ72" s="15">
        <v>51.185062955640497</v>
      </c>
      <c r="AK72" s="16">
        <f t="shared" si="34"/>
        <v>-0.29999999999999716</v>
      </c>
      <c r="AL72" s="12">
        <v>49.530079999999998</v>
      </c>
      <c r="AM72" s="13">
        <f t="shared" si="35"/>
        <v>2</v>
      </c>
      <c r="AN72" s="17">
        <f t="shared" si="23"/>
        <v>0.20000000000000284</v>
      </c>
      <c r="AO72" s="105">
        <v>49.53</v>
      </c>
      <c r="AP72" s="106">
        <f t="shared" si="36"/>
        <v>2</v>
      </c>
      <c r="AQ72" s="14">
        <f t="shared" si="24"/>
        <v>0.20000000000000284</v>
      </c>
      <c r="AR72" s="15">
        <v>48.189445231172897</v>
      </c>
      <c r="AS72" s="16">
        <f t="shared" si="37"/>
        <v>0.20000000000000284</v>
      </c>
    </row>
    <row r="73" spans="1:45" s="58" customFormat="1">
      <c r="A73" s="10"/>
      <c r="B73" s="59" t="s">
        <v>9</v>
      </c>
      <c r="C73" s="12">
        <v>51.080829999999999</v>
      </c>
      <c r="D73" s="13">
        <f t="shared" si="13"/>
        <v>0.39999999999999858</v>
      </c>
      <c r="E73" s="105">
        <v>51.523159088911598</v>
      </c>
      <c r="F73" s="106">
        <f t="shared" si="25"/>
        <v>-1.2000000000000028</v>
      </c>
      <c r="G73" s="14">
        <f t="shared" si="14"/>
        <v>0.39999999999999858</v>
      </c>
      <c r="H73" s="108">
        <v>52.163122487107003</v>
      </c>
      <c r="I73" s="109">
        <f t="shared" si="26"/>
        <v>0</v>
      </c>
      <c r="J73" s="12">
        <v>53.45655</v>
      </c>
      <c r="K73" s="13">
        <f t="shared" si="15"/>
        <v>1</v>
      </c>
      <c r="L73" s="105">
        <v>55.000288051323203</v>
      </c>
      <c r="M73" s="106">
        <f t="shared" si="27"/>
        <v>1.8999999999999986</v>
      </c>
      <c r="N73" s="14">
        <f t="shared" si="16"/>
        <v>1</v>
      </c>
      <c r="O73" s="15">
        <v>54.689178199972297</v>
      </c>
      <c r="P73" s="16">
        <f t="shared" si="28"/>
        <v>0</v>
      </c>
      <c r="Q73" s="12">
        <v>52.349620000000002</v>
      </c>
      <c r="R73" s="13">
        <f t="shared" si="17"/>
        <v>0.79999999999999716</v>
      </c>
      <c r="S73" s="105">
        <v>53.777170196152198</v>
      </c>
      <c r="T73" s="106">
        <f t="shared" si="29"/>
        <v>-1.4000000000000057</v>
      </c>
      <c r="U73" s="14">
        <f t="shared" si="18"/>
        <v>0.89999999999999858</v>
      </c>
      <c r="V73" s="115">
        <v>54.788077179799302</v>
      </c>
      <c r="W73" s="16">
        <f t="shared" si="30"/>
        <v>9.9999999999994316E-2</v>
      </c>
      <c r="X73" s="12">
        <v>52.63158</v>
      </c>
      <c r="Y73" s="13">
        <f t="shared" si="19"/>
        <v>-1</v>
      </c>
      <c r="Z73" s="105">
        <v>53.429055676787002</v>
      </c>
      <c r="AA73" s="106">
        <f t="shared" si="31"/>
        <v>-1.1000000000000014</v>
      </c>
      <c r="AB73" s="14">
        <f t="shared" si="20"/>
        <v>-1</v>
      </c>
      <c r="AC73" s="15">
        <v>54.212498998532197</v>
      </c>
      <c r="AD73" s="16">
        <f t="shared" si="32"/>
        <v>-0.19999999999999574</v>
      </c>
      <c r="AE73" s="12">
        <v>51.221800000000002</v>
      </c>
      <c r="AF73" s="13">
        <f t="shared" si="21"/>
        <v>1.4000000000000057</v>
      </c>
      <c r="AG73" s="105">
        <v>51.013460083637099</v>
      </c>
      <c r="AH73" s="106">
        <f t="shared" si="33"/>
        <v>-0.39999999999999858</v>
      </c>
      <c r="AI73" s="14">
        <f t="shared" si="22"/>
        <v>1.7000000000000028</v>
      </c>
      <c r="AJ73" s="15">
        <v>50.947969960678002</v>
      </c>
      <c r="AK73" s="16">
        <f t="shared" si="34"/>
        <v>-0.30000000000000426</v>
      </c>
      <c r="AL73" s="12">
        <v>48.1203</v>
      </c>
      <c r="AM73" s="13">
        <f t="shared" si="35"/>
        <v>-1.3999999999999986</v>
      </c>
      <c r="AN73" s="17">
        <f t="shared" si="23"/>
        <v>0.10000000000000142</v>
      </c>
      <c r="AO73" s="105">
        <v>48.12</v>
      </c>
      <c r="AP73" s="106">
        <f t="shared" si="36"/>
        <v>-1.3999999999999986</v>
      </c>
      <c r="AQ73" s="14">
        <f t="shared" si="24"/>
        <v>0.10000000000000142</v>
      </c>
      <c r="AR73" s="15">
        <v>48.323255877818298</v>
      </c>
      <c r="AS73" s="16">
        <f t="shared" si="37"/>
        <v>9.9999999999994316E-2</v>
      </c>
    </row>
    <row r="74" spans="1:45" s="58" customFormat="1">
      <c r="A74" s="10"/>
      <c r="B74" s="59" t="s">
        <v>10</v>
      </c>
      <c r="C74" s="12">
        <v>52.186309999999999</v>
      </c>
      <c r="D74" s="13">
        <f t="shared" si="13"/>
        <v>0.60000000000000142</v>
      </c>
      <c r="E74" s="105">
        <v>52.051937060953797</v>
      </c>
      <c r="F74" s="106">
        <f t="shared" si="25"/>
        <v>0.60000000000000142</v>
      </c>
      <c r="G74" s="14">
        <f t="shared" si="14"/>
        <v>0.70000000000000284</v>
      </c>
      <c r="H74" s="108">
        <v>52.212377855142002</v>
      </c>
      <c r="I74" s="109">
        <f t="shared" si="26"/>
        <v>0</v>
      </c>
      <c r="J74" s="12">
        <v>55.421169999999996</v>
      </c>
      <c r="K74" s="13">
        <f t="shared" si="15"/>
        <v>3.5</v>
      </c>
      <c r="L74" s="105">
        <v>55.304386512640299</v>
      </c>
      <c r="M74" s="106">
        <f t="shared" si="27"/>
        <v>0.29999999999999716</v>
      </c>
      <c r="N74" s="14">
        <f t="shared" si="16"/>
        <v>3.7999999999999972</v>
      </c>
      <c r="O74" s="15">
        <v>54.8669739540317</v>
      </c>
      <c r="P74" s="16">
        <f t="shared" si="28"/>
        <v>0.19999999999999574</v>
      </c>
      <c r="Q74" s="12">
        <v>55.513309999999997</v>
      </c>
      <c r="R74" s="13">
        <f t="shared" si="17"/>
        <v>0.89999999999999858</v>
      </c>
      <c r="S74" s="105">
        <v>54.605270097366301</v>
      </c>
      <c r="T74" s="106">
        <f t="shared" si="29"/>
        <v>0.80000000000000426</v>
      </c>
      <c r="U74" s="14">
        <f t="shared" si="18"/>
        <v>1.1000000000000014</v>
      </c>
      <c r="V74" s="115">
        <v>55.052337142014601</v>
      </c>
      <c r="W74" s="16">
        <f t="shared" si="30"/>
        <v>0.30000000000000426</v>
      </c>
      <c r="X74" s="12">
        <v>54.657789999999999</v>
      </c>
      <c r="Y74" s="13">
        <f t="shared" si="19"/>
        <v>0.60000000000000142</v>
      </c>
      <c r="Z74" s="105">
        <v>54.142344013985998</v>
      </c>
      <c r="AA74" s="106">
        <f t="shared" si="31"/>
        <v>0.70000000000000284</v>
      </c>
      <c r="AB74" s="14">
        <f t="shared" si="20"/>
        <v>0.60000000000000142</v>
      </c>
      <c r="AC74" s="15">
        <v>54.3211781952092</v>
      </c>
      <c r="AD74" s="16">
        <f t="shared" si="32"/>
        <v>9.9999999999994316E-2</v>
      </c>
      <c r="AE74" s="12">
        <v>49.524709999999999</v>
      </c>
      <c r="AF74" s="13">
        <f t="shared" si="21"/>
        <v>0.10000000000000142</v>
      </c>
      <c r="AG74" s="105">
        <v>50.182995177540597</v>
      </c>
      <c r="AH74" s="106">
        <f t="shared" si="33"/>
        <v>-0.79999999999999716</v>
      </c>
      <c r="AI74" s="14">
        <f t="shared" si="22"/>
        <v>0.40000000000000568</v>
      </c>
      <c r="AJ74" s="15">
        <v>50.824978413711499</v>
      </c>
      <c r="AK74" s="16">
        <f t="shared" si="34"/>
        <v>-0.10000000000000142</v>
      </c>
      <c r="AL74" s="12">
        <v>49.049430000000001</v>
      </c>
      <c r="AM74" s="13">
        <f t="shared" si="35"/>
        <v>0.89999999999999858</v>
      </c>
      <c r="AN74" s="17">
        <f t="shared" si="23"/>
        <v>0.70000000000000284</v>
      </c>
      <c r="AO74" s="105">
        <v>49.048999999999999</v>
      </c>
      <c r="AP74" s="106">
        <f t="shared" si="36"/>
        <v>0.89999999999999858</v>
      </c>
      <c r="AQ74" s="14">
        <f t="shared" si="24"/>
        <v>0.70000000000000284</v>
      </c>
      <c r="AR74" s="15">
        <v>48.425878315099602</v>
      </c>
      <c r="AS74" s="16">
        <f t="shared" si="37"/>
        <v>0.10000000000000142</v>
      </c>
    </row>
    <row r="75" spans="1:45" s="58" customFormat="1">
      <c r="A75" s="10"/>
      <c r="B75" s="59" t="s">
        <v>11</v>
      </c>
      <c r="C75" s="12">
        <v>53.4375</v>
      </c>
      <c r="D75" s="13">
        <f t="shared" si="13"/>
        <v>1.1000000000000014</v>
      </c>
      <c r="E75" s="105">
        <v>52.567620871305699</v>
      </c>
      <c r="F75" s="106">
        <f t="shared" si="25"/>
        <v>0.5</v>
      </c>
      <c r="G75" s="14">
        <f t="shared" si="14"/>
        <v>1.2000000000000028</v>
      </c>
      <c r="H75" s="108">
        <v>52.365014976840101</v>
      </c>
      <c r="I75" s="109">
        <f t="shared" si="26"/>
        <v>0.19999999999999574</v>
      </c>
      <c r="J75" s="12">
        <v>56.269669999999998</v>
      </c>
      <c r="K75" s="13">
        <f t="shared" si="15"/>
        <v>2.6999999999999957</v>
      </c>
      <c r="L75" s="105">
        <v>54.515504947324601</v>
      </c>
      <c r="M75" s="106">
        <f t="shared" si="27"/>
        <v>-0.79999999999999716</v>
      </c>
      <c r="N75" s="14">
        <f t="shared" si="16"/>
        <v>2.3999999999999986</v>
      </c>
      <c r="O75" s="15">
        <v>55.178738763773701</v>
      </c>
      <c r="P75" s="16">
        <f t="shared" si="28"/>
        <v>0.30000000000000426</v>
      </c>
      <c r="Q75" s="12">
        <v>57.5</v>
      </c>
      <c r="R75" s="13">
        <f t="shared" si="17"/>
        <v>2.1000000000000014</v>
      </c>
      <c r="S75" s="105">
        <v>56.125023424833202</v>
      </c>
      <c r="T75" s="106">
        <f t="shared" si="29"/>
        <v>1.5</v>
      </c>
      <c r="U75" s="14">
        <f t="shared" si="18"/>
        <v>2</v>
      </c>
      <c r="V75" s="115">
        <v>55.458166430317497</v>
      </c>
      <c r="W75" s="16">
        <f t="shared" si="30"/>
        <v>0.39999999999999858</v>
      </c>
      <c r="X75" s="12">
        <v>56.25</v>
      </c>
      <c r="Y75" s="13">
        <f t="shared" si="19"/>
        <v>0.5</v>
      </c>
      <c r="Z75" s="105">
        <v>54.786578022283798</v>
      </c>
      <c r="AA75" s="106">
        <f t="shared" si="31"/>
        <v>0.69999999999999574</v>
      </c>
      <c r="AB75" s="14">
        <f t="shared" si="20"/>
        <v>0.5</v>
      </c>
      <c r="AC75" s="15">
        <v>54.670469133108803</v>
      </c>
      <c r="AD75" s="16">
        <f t="shared" si="32"/>
        <v>0.40000000000000568</v>
      </c>
      <c r="AE75" s="12">
        <v>50.76923</v>
      </c>
      <c r="AF75" s="13">
        <f t="shared" si="21"/>
        <v>1.5999999999999943</v>
      </c>
      <c r="AG75" s="105">
        <v>50.712325648038899</v>
      </c>
      <c r="AH75" s="106">
        <f t="shared" si="33"/>
        <v>0.5</v>
      </c>
      <c r="AI75" s="14">
        <f t="shared" si="22"/>
        <v>1.5</v>
      </c>
      <c r="AJ75" s="15">
        <v>50.851748599383797</v>
      </c>
      <c r="AK75" s="16">
        <f t="shared" si="34"/>
        <v>0.10000000000000142</v>
      </c>
      <c r="AL75" s="12">
        <v>49.23077</v>
      </c>
      <c r="AM75" s="13">
        <f t="shared" si="35"/>
        <v>0.20000000000000284</v>
      </c>
      <c r="AN75" s="17">
        <f t="shared" si="23"/>
        <v>0.60000000000000142</v>
      </c>
      <c r="AO75" s="105">
        <v>49.231000000000002</v>
      </c>
      <c r="AP75" s="106">
        <f t="shared" si="36"/>
        <v>0.20000000000000284</v>
      </c>
      <c r="AQ75" s="14">
        <f t="shared" si="24"/>
        <v>0.60000000000000142</v>
      </c>
      <c r="AR75" s="15">
        <v>48.472443939961302</v>
      </c>
      <c r="AS75" s="16">
        <f t="shared" si="37"/>
        <v>0.10000000000000142</v>
      </c>
    </row>
    <row r="76" spans="1:45" s="58" customFormat="1">
      <c r="A76" s="10"/>
      <c r="B76" s="59" t="s">
        <v>12</v>
      </c>
      <c r="C76" s="12">
        <v>53.285260000000001</v>
      </c>
      <c r="D76" s="13">
        <f t="shared" si="13"/>
        <v>0.39999999999999858</v>
      </c>
      <c r="E76" s="105">
        <v>51.973638924508002</v>
      </c>
      <c r="F76" s="106">
        <f t="shared" si="25"/>
        <v>-0.60000000000000142</v>
      </c>
      <c r="G76" s="14">
        <f t="shared" si="14"/>
        <v>-0.10000000000000142</v>
      </c>
      <c r="H76" s="108">
        <v>52.584957342604902</v>
      </c>
      <c r="I76" s="109">
        <f t="shared" si="26"/>
        <v>0.20000000000000284</v>
      </c>
      <c r="J76" s="12">
        <v>59.263919999999999</v>
      </c>
      <c r="K76" s="13">
        <f t="shared" si="15"/>
        <v>2.8999999999999986</v>
      </c>
      <c r="L76" s="105">
        <v>55.762912549700999</v>
      </c>
      <c r="M76" s="106">
        <f t="shared" si="27"/>
        <v>1.2999999999999972</v>
      </c>
      <c r="N76" s="14">
        <f t="shared" si="16"/>
        <v>2.5</v>
      </c>
      <c r="O76" s="15">
        <v>55.491872229815598</v>
      </c>
      <c r="P76" s="16">
        <f t="shared" si="28"/>
        <v>0.29999999999999716</v>
      </c>
      <c r="Q76" s="12">
        <v>56.837609999999998</v>
      </c>
      <c r="R76" s="13">
        <f t="shared" si="17"/>
        <v>1.0999999999999943</v>
      </c>
      <c r="S76" s="105">
        <v>55.181261406685302</v>
      </c>
      <c r="T76" s="106">
        <f t="shared" si="29"/>
        <v>-0.89999999999999858</v>
      </c>
      <c r="U76" s="14">
        <f t="shared" si="18"/>
        <v>0.5</v>
      </c>
      <c r="V76" s="115">
        <v>55.877524421290197</v>
      </c>
      <c r="W76" s="16">
        <f t="shared" si="30"/>
        <v>0.39999999999999858</v>
      </c>
      <c r="X76" s="12">
        <v>56.623930000000001</v>
      </c>
      <c r="Y76" s="13">
        <f t="shared" si="19"/>
        <v>0.39999999999999858</v>
      </c>
      <c r="Z76" s="105">
        <v>54.6314508988713</v>
      </c>
      <c r="AA76" s="106">
        <f t="shared" si="31"/>
        <v>-0.19999999999999574</v>
      </c>
      <c r="AB76" s="14">
        <f t="shared" si="20"/>
        <v>-0.29999999999999716</v>
      </c>
      <c r="AC76" s="15">
        <v>55.149381578083201</v>
      </c>
      <c r="AD76" s="16">
        <f t="shared" si="32"/>
        <v>0.39999999999999858</v>
      </c>
      <c r="AE76" s="12">
        <v>51.068379999999998</v>
      </c>
      <c r="AF76" s="13">
        <f t="shared" si="21"/>
        <v>0.89999999999999858</v>
      </c>
      <c r="AG76" s="105">
        <v>50.771882685952399</v>
      </c>
      <c r="AH76" s="106">
        <f t="shared" si="33"/>
        <v>9.9999999999994316E-2</v>
      </c>
      <c r="AI76" s="14">
        <f t="shared" si="22"/>
        <v>0.5</v>
      </c>
      <c r="AJ76" s="15">
        <v>51.048299057685398</v>
      </c>
      <c r="AK76" s="16">
        <f t="shared" si="34"/>
        <v>0.10000000000000142</v>
      </c>
      <c r="AL76" s="12">
        <v>48.611109999999996</v>
      </c>
      <c r="AM76" s="13">
        <f t="shared" si="35"/>
        <v>-0.60000000000000142</v>
      </c>
      <c r="AN76" s="17">
        <f t="shared" si="23"/>
        <v>-1</v>
      </c>
      <c r="AO76" s="105">
        <v>48.279000000000003</v>
      </c>
      <c r="AP76" s="106">
        <f t="shared" si="36"/>
        <v>-0.90000000000000568</v>
      </c>
      <c r="AQ76" s="14">
        <f t="shared" si="24"/>
        <v>-1.2000000000000028</v>
      </c>
      <c r="AR76" s="15">
        <v>48.445462979395998</v>
      </c>
      <c r="AS76" s="16">
        <f t="shared" si="37"/>
        <v>-0.10000000000000142</v>
      </c>
    </row>
    <row r="77" spans="1:45" s="58" customFormat="1">
      <c r="A77" s="10">
        <v>2011</v>
      </c>
      <c r="B77" s="59" t="s">
        <v>4</v>
      </c>
      <c r="C77" s="12">
        <v>52.414769999999997</v>
      </c>
      <c r="D77" s="13">
        <f t="shared" si="13"/>
        <v>2</v>
      </c>
      <c r="E77" s="105">
        <v>53.541478713849799</v>
      </c>
      <c r="F77" s="106">
        <f t="shared" si="25"/>
        <v>1.5</v>
      </c>
      <c r="G77" s="14">
        <f t="shared" si="14"/>
        <v>0.70000000000000284</v>
      </c>
      <c r="H77" s="108">
        <v>52.8162153833823</v>
      </c>
      <c r="I77" s="109">
        <f t="shared" si="26"/>
        <v>0.19999999999999574</v>
      </c>
      <c r="J77" s="12">
        <v>52.912529999999997</v>
      </c>
      <c r="K77" s="13">
        <f t="shared" si="15"/>
        <v>1.6999999999999957</v>
      </c>
      <c r="L77" s="105">
        <v>56.41321727095</v>
      </c>
      <c r="M77" s="106">
        <f t="shared" si="27"/>
        <v>0.60000000000000142</v>
      </c>
      <c r="N77" s="14">
        <f t="shared" si="16"/>
        <v>0.89999999999999858</v>
      </c>
      <c r="O77" s="15">
        <v>55.701011527837402</v>
      </c>
      <c r="P77" s="16">
        <f t="shared" si="28"/>
        <v>0.20000000000000284</v>
      </c>
      <c r="Q77" s="12">
        <v>55.681820000000002</v>
      </c>
      <c r="R77" s="13">
        <f t="shared" si="17"/>
        <v>2.2000000000000028</v>
      </c>
      <c r="S77" s="105">
        <v>57.418734666895901</v>
      </c>
      <c r="T77" s="106">
        <f t="shared" si="29"/>
        <v>2.1999999999999957</v>
      </c>
      <c r="U77" s="14">
        <f t="shared" si="18"/>
        <v>0.60000000000000142</v>
      </c>
      <c r="V77" s="115">
        <v>56.218226999219802</v>
      </c>
      <c r="W77" s="16">
        <f t="shared" si="30"/>
        <v>0.30000000000000426</v>
      </c>
      <c r="X77" s="12">
        <v>54.640149999999998</v>
      </c>
      <c r="Y77" s="13">
        <f t="shared" si="19"/>
        <v>2.3000000000000043</v>
      </c>
      <c r="Z77" s="105">
        <v>56.448174047772099</v>
      </c>
      <c r="AA77" s="106">
        <f t="shared" si="31"/>
        <v>1.7999999999999972</v>
      </c>
      <c r="AB77" s="14">
        <f t="shared" si="20"/>
        <v>0.79999999999999716</v>
      </c>
      <c r="AC77" s="15">
        <v>55.600595058047801</v>
      </c>
      <c r="AD77" s="16">
        <f t="shared" si="32"/>
        <v>0.5</v>
      </c>
      <c r="AE77" s="12">
        <v>50.94697</v>
      </c>
      <c r="AF77" s="13">
        <f t="shared" si="21"/>
        <v>2</v>
      </c>
      <c r="AG77" s="105">
        <v>51.932827872632203</v>
      </c>
      <c r="AH77" s="106">
        <f t="shared" si="33"/>
        <v>1.1000000000000014</v>
      </c>
      <c r="AI77" s="14">
        <f t="shared" si="22"/>
        <v>0.89999999999999858</v>
      </c>
      <c r="AJ77" s="15">
        <v>51.357653430076098</v>
      </c>
      <c r="AK77" s="16">
        <f t="shared" si="34"/>
        <v>0.39999999999999858</v>
      </c>
      <c r="AL77" s="12">
        <v>48.390149999999998</v>
      </c>
      <c r="AM77" s="13">
        <f t="shared" si="35"/>
        <v>-0.20000000000000284</v>
      </c>
      <c r="AN77" s="17">
        <f t="shared" si="23"/>
        <v>1.6000000000000014</v>
      </c>
      <c r="AO77" s="105">
        <v>48.39</v>
      </c>
      <c r="AP77" s="106">
        <f t="shared" si="36"/>
        <v>0.10000000000000142</v>
      </c>
      <c r="AQ77" s="14">
        <f t="shared" si="24"/>
        <v>0.79999999999999716</v>
      </c>
      <c r="AR77" s="15">
        <v>48.3486196690626</v>
      </c>
      <c r="AS77" s="16">
        <f t="shared" si="37"/>
        <v>-0.10000000000000142</v>
      </c>
    </row>
    <row r="78" spans="1:45" s="58" customFormat="1">
      <c r="A78" s="10"/>
      <c r="B78" s="59" t="s">
        <v>5</v>
      </c>
      <c r="C78" s="12">
        <v>52.832030000000003</v>
      </c>
      <c r="D78" s="13">
        <f t="shared" si="13"/>
        <v>9.9999999999994316E-2</v>
      </c>
      <c r="E78" s="105">
        <v>53.319376565621802</v>
      </c>
      <c r="F78" s="106">
        <f t="shared" si="25"/>
        <v>-0.20000000000000284</v>
      </c>
      <c r="G78" s="14">
        <f t="shared" si="14"/>
        <v>9.9999999999994316E-2</v>
      </c>
      <c r="H78" s="108">
        <v>53.0043443892583</v>
      </c>
      <c r="I78" s="109">
        <f t="shared" si="26"/>
        <v>0.20000000000000284</v>
      </c>
      <c r="J78" s="12">
        <v>53.79278</v>
      </c>
      <c r="K78" s="13">
        <f t="shared" si="15"/>
        <v>-0.30000000000000426</v>
      </c>
      <c r="L78" s="105">
        <v>55.793039229955298</v>
      </c>
      <c r="M78" s="106">
        <f t="shared" si="27"/>
        <v>-0.60000000000000142</v>
      </c>
      <c r="N78" s="14">
        <f t="shared" si="16"/>
        <v>0.19999999999999574</v>
      </c>
      <c r="O78" s="15">
        <v>55.779545993609901</v>
      </c>
      <c r="P78" s="16">
        <f t="shared" si="28"/>
        <v>9.9999999999994316E-2</v>
      </c>
      <c r="Q78" s="12">
        <v>55.566409999999998</v>
      </c>
      <c r="R78" s="13">
        <f t="shared" si="17"/>
        <v>-0.29999999999999716</v>
      </c>
      <c r="S78" s="105">
        <v>56.361906634940198</v>
      </c>
      <c r="T78" s="106">
        <f t="shared" si="29"/>
        <v>-1</v>
      </c>
      <c r="U78" s="14">
        <f t="shared" si="18"/>
        <v>-0.20000000000000284</v>
      </c>
      <c r="V78" s="115">
        <v>56.421594232516902</v>
      </c>
      <c r="W78" s="16">
        <f t="shared" si="30"/>
        <v>0.19999999999999574</v>
      </c>
      <c r="X78" s="12">
        <v>55.566409999999998</v>
      </c>
      <c r="Y78" s="13">
        <f t="shared" si="19"/>
        <v>0.10000000000000142</v>
      </c>
      <c r="Z78" s="105">
        <v>56.457724342821898</v>
      </c>
      <c r="AA78" s="106">
        <f t="shared" si="31"/>
        <v>0.10000000000000142</v>
      </c>
      <c r="AB78" s="14">
        <f t="shared" si="20"/>
        <v>0.20000000000000284</v>
      </c>
      <c r="AC78" s="15">
        <v>55.885681253785101</v>
      </c>
      <c r="AD78" s="16">
        <f t="shared" si="32"/>
        <v>0.29999999999999716</v>
      </c>
      <c r="AE78" s="12">
        <v>51.855469999999997</v>
      </c>
      <c r="AF78" s="13">
        <f t="shared" si="21"/>
        <v>0.5</v>
      </c>
      <c r="AG78" s="105">
        <v>51.966367772318499</v>
      </c>
      <c r="AH78" s="106">
        <f t="shared" si="33"/>
        <v>0.10000000000000142</v>
      </c>
      <c r="AI78" s="14">
        <f t="shared" si="22"/>
        <v>0.29999999999999716</v>
      </c>
      <c r="AJ78" s="15">
        <v>51.702638981001101</v>
      </c>
      <c r="AK78" s="16">
        <f t="shared" si="34"/>
        <v>0.30000000000000426</v>
      </c>
      <c r="AL78" s="12">
        <v>48.339840000000002</v>
      </c>
      <c r="AM78" s="13">
        <f t="shared" si="35"/>
        <v>-0.10000000000000142</v>
      </c>
      <c r="AN78" s="17">
        <f t="shared" si="23"/>
        <v>0.19999999999999574</v>
      </c>
      <c r="AO78" s="105">
        <v>48.34</v>
      </c>
      <c r="AP78" s="106">
        <f t="shared" si="36"/>
        <v>-0.10000000000000142</v>
      </c>
      <c r="AQ78" s="14">
        <f t="shared" si="24"/>
        <v>9.9999999999994316E-2</v>
      </c>
      <c r="AR78" s="15">
        <v>48.202400133086996</v>
      </c>
      <c r="AS78" s="16">
        <f t="shared" si="37"/>
        <v>-9.9999999999994316E-2</v>
      </c>
    </row>
    <row r="79" spans="1:45" s="58" customFormat="1">
      <c r="A79" s="10"/>
      <c r="B79" s="59" t="s">
        <v>6</v>
      </c>
      <c r="C79" s="12">
        <v>53.318800000000003</v>
      </c>
      <c r="D79" s="13">
        <f t="shared" si="13"/>
        <v>-0.30000000000000426</v>
      </c>
      <c r="E79" s="105">
        <v>52.714908960227802</v>
      </c>
      <c r="F79" s="106">
        <f t="shared" si="25"/>
        <v>-0.59999999999999432</v>
      </c>
      <c r="G79" s="14">
        <f t="shared" si="14"/>
        <v>-9.9999999999994316E-2</v>
      </c>
      <c r="H79" s="108">
        <v>53.088996344122997</v>
      </c>
      <c r="I79" s="109">
        <f t="shared" si="26"/>
        <v>0.10000000000000142</v>
      </c>
      <c r="J79" s="12">
        <v>56.259630000000001</v>
      </c>
      <c r="K79" s="13">
        <f t="shared" si="15"/>
        <v>-0.40000000000000568</v>
      </c>
      <c r="L79" s="105">
        <v>55.3613396619157</v>
      </c>
      <c r="M79" s="106">
        <f t="shared" si="27"/>
        <v>-0.39999999999999858</v>
      </c>
      <c r="N79" s="14">
        <f t="shared" si="16"/>
        <v>0</v>
      </c>
      <c r="O79" s="15">
        <v>55.815987174446001</v>
      </c>
      <c r="P79" s="16">
        <f t="shared" si="28"/>
        <v>0</v>
      </c>
      <c r="Q79" s="12">
        <v>56.976739999999999</v>
      </c>
      <c r="R79" s="13">
        <f t="shared" si="17"/>
        <v>0.39999999999999858</v>
      </c>
      <c r="S79" s="105">
        <v>56.300743973351103</v>
      </c>
      <c r="T79" s="106">
        <f t="shared" si="29"/>
        <v>-0.10000000000000142</v>
      </c>
      <c r="U79" s="14">
        <f t="shared" si="18"/>
        <v>0.39999999999999858</v>
      </c>
      <c r="V79" s="115">
        <v>56.446074458542398</v>
      </c>
      <c r="W79" s="16">
        <f t="shared" si="30"/>
        <v>0</v>
      </c>
      <c r="X79" s="12">
        <v>56.104649999999999</v>
      </c>
      <c r="Y79" s="13">
        <f t="shared" si="19"/>
        <v>-2.1999999999999957</v>
      </c>
      <c r="Z79" s="105">
        <v>55.228861677484304</v>
      </c>
      <c r="AA79" s="106">
        <f t="shared" si="31"/>
        <v>-1.2999999999999972</v>
      </c>
      <c r="AB79" s="14">
        <f t="shared" si="20"/>
        <v>-1.0999999999999943</v>
      </c>
      <c r="AC79" s="15">
        <v>55.957236656513999</v>
      </c>
      <c r="AD79" s="16">
        <f t="shared" si="32"/>
        <v>0.10000000000000142</v>
      </c>
      <c r="AE79" s="12">
        <v>52.519379999999998</v>
      </c>
      <c r="AF79" s="13">
        <f t="shared" si="21"/>
        <v>0.20000000000000284</v>
      </c>
      <c r="AG79" s="105">
        <v>51.578749501391499</v>
      </c>
      <c r="AH79" s="106">
        <f t="shared" si="33"/>
        <v>-0.39999999999999858</v>
      </c>
      <c r="AI79" s="14">
        <f t="shared" si="22"/>
        <v>0.10000000000000142</v>
      </c>
      <c r="AJ79" s="15">
        <v>51.965943743810499</v>
      </c>
      <c r="AK79" s="16">
        <f t="shared" si="34"/>
        <v>0.29999999999999716</v>
      </c>
      <c r="AL79" s="12">
        <v>47.674419999999998</v>
      </c>
      <c r="AM79" s="13">
        <f t="shared" si="35"/>
        <v>-0.59999999999999432</v>
      </c>
      <c r="AN79" s="17">
        <f t="shared" si="23"/>
        <v>0.70000000000000284</v>
      </c>
      <c r="AO79" s="105">
        <v>47.673999999999999</v>
      </c>
      <c r="AP79" s="106">
        <f t="shared" si="36"/>
        <v>-0.59999999999999432</v>
      </c>
      <c r="AQ79" s="14">
        <f t="shared" si="24"/>
        <v>0.40000000000000568</v>
      </c>
      <c r="AR79" s="15">
        <v>48.0267916224483</v>
      </c>
      <c r="AS79" s="16">
        <f t="shared" si="37"/>
        <v>-0.20000000000000284</v>
      </c>
    </row>
    <row r="80" spans="1:45" s="58" customFormat="1">
      <c r="A80" s="10"/>
      <c r="B80" s="59" t="s">
        <v>7</v>
      </c>
      <c r="C80" s="12">
        <v>52.686399999999999</v>
      </c>
      <c r="D80" s="13">
        <f t="shared" si="13"/>
        <v>0.20000000000000284</v>
      </c>
      <c r="E80" s="105">
        <v>52.841322795572196</v>
      </c>
      <c r="F80" s="106">
        <f t="shared" si="25"/>
        <v>9.9999999999994316E-2</v>
      </c>
      <c r="G80" s="14">
        <f t="shared" si="14"/>
        <v>9.9999999999994316E-2</v>
      </c>
      <c r="H80" s="108">
        <v>53.067598346863598</v>
      </c>
      <c r="I80" s="109">
        <f t="shared" si="26"/>
        <v>0</v>
      </c>
      <c r="J80" s="12">
        <v>55.557049999999997</v>
      </c>
      <c r="K80" s="13">
        <f t="shared" si="15"/>
        <v>0.30000000000000426</v>
      </c>
      <c r="L80" s="105">
        <v>55.483020378535798</v>
      </c>
      <c r="M80" s="106">
        <f t="shared" si="27"/>
        <v>0.10000000000000142</v>
      </c>
      <c r="N80" s="14">
        <f t="shared" si="16"/>
        <v>0.10000000000000142</v>
      </c>
      <c r="O80" s="15">
        <v>55.8651801058868</v>
      </c>
      <c r="P80" s="16">
        <f t="shared" si="28"/>
        <v>0.10000000000000142</v>
      </c>
      <c r="Q80" s="12">
        <v>55.811399999999999</v>
      </c>
      <c r="R80" s="13">
        <f t="shared" si="17"/>
        <v>0.5</v>
      </c>
      <c r="S80" s="105">
        <v>55.922817869749103</v>
      </c>
      <c r="T80" s="106">
        <f t="shared" si="29"/>
        <v>-0.39999999999999858</v>
      </c>
      <c r="U80" s="14">
        <f t="shared" si="18"/>
        <v>0.19999999999999574</v>
      </c>
      <c r="V80" s="115">
        <v>56.346539104102398</v>
      </c>
      <c r="W80" s="16">
        <f t="shared" si="30"/>
        <v>-0.10000000000000142</v>
      </c>
      <c r="X80" s="12">
        <v>56.030700000000003</v>
      </c>
      <c r="Y80" s="13">
        <f t="shared" si="19"/>
        <v>0.10000000000000142</v>
      </c>
      <c r="Z80" s="105">
        <v>56.278077602093298</v>
      </c>
      <c r="AA80" s="106">
        <f t="shared" si="31"/>
        <v>1.0999999999999943</v>
      </c>
      <c r="AB80" s="14">
        <f t="shared" si="20"/>
        <v>0</v>
      </c>
      <c r="AC80" s="15">
        <v>55.8461760815443</v>
      </c>
      <c r="AD80" s="16">
        <f t="shared" si="32"/>
        <v>-0.20000000000000284</v>
      </c>
      <c r="AE80" s="12">
        <v>51.754390000000001</v>
      </c>
      <c r="AF80" s="13">
        <f t="shared" si="21"/>
        <v>0.5</v>
      </c>
      <c r="AG80" s="105">
        <v>51.795488799389702</v>
      </c>
      <c r="AH80" s="106">
        <f t="shared" si="33"/>
        <v>0.19999999999999574</v>
      </c>
      <c r="AI80" s="14">
        <f t="shared" si="22"/>
        <v>0.29999999999999716</v>
      </c>
      <c r="AJ80" s="15">
        <v>52.099378765534297</v>
      </c>
      <c r="AK80" s="16">
        <f t="shared" si="34"/>
        <v>0.10000000000000142</v>
      </c>
      <c r="AL80" s="12">
        <v>47.149120000000003</v>
      </c>
      <c r="AM80" s="13">
        <f t="shared" si="35"/>
        <v>-0.60000000000000142</v>
      </c>
      <c r="AN80" s="17">
        <f t="shared" si="23"/>
        <v>-0.5</v>
      </c>
      <c r="AO80" s="105">
        <v>47.149000000000001</v>
      </c>
      <c r="AP80" s="106">
        <f t="shared" si="36"/>
        <v>-0.60000000000000142</v>
      </c>
      <c r="AQ80" s="14">
        <f t="shared" si="24"/>
        <v>-0.29999999999999716</v>
      </c>
      <c r="AR80" s="15">
        <v>47.844468241099698</v>
      </c>
      <c r="AS80" s="16">
        <f t="shared" si="37"/>
        <v>-0.20000000000000284</v>
      </c>
    </row>
    <row r="81" spans="1:45" s="58" customFormat="1">
      <c r="A81" s="10"/>
      <c r="B81" s="59" t="s">
        <v>6</v>
      </c>
      <c r="C81" s="119">
        <v>53.284309999999998</v>
      </c>
      <c r="D81" s="13">
        <f t="shared" si="13"/>
        <v>0.29999999999999716</v>
      </c>
      <c r="E81" s="105">
        <v>53.215461674217799</v>
      </c>
      <c r="F81" s="106">
        <f t="shared" si="25"/>
        <v>0.40000000000000568</v>
      </c>
      <c r="G81" s="14">
        <f t="shared" si="14"/>
        <v>0.60000000000000142</v>
      </c>
      <c r="H81" s="108">
        <v>52.977398702258903</v>
      </c>
      <c r="I81" s="109">
        <f t="shared" si="26"/>
        <v>-0.10000000000000142</v>
      </c>
      <c r="J81" s="119">
        <v>55.284129999999998</v>
      </c>
      <c r="K81" s="13">
        <f t="shared" si="15"/>
        <v>1.3999999999999986</v>
      </c>
      <c r="L81" s="105">
        <v>55.783043263851297</v>
      </c>
      <c r="M81" s="106">
        <f t="shared" si="27"/>
        <v>0.29999999999999716</v>
      </c>
      <c r="N81" s="14">
        <f t="shared" si="16"/>
        <v>0.69999999999999574</v>
      </c>
      <c r="O81" s="15">
        <v>55.841608677626297</v>
      </c>
      <c r="P81" s="16">
        <f t="shared" si="28"/>
        <v>-0.10000000000000142</v>
      </c>
      <c r="Q81" s="119">
        <v>56.372549999999997</v>
      </c>
      <c r="R81" s="13">
        <f t="shared" si="17"/>
        <v>0.60000000000000142</v>
      </c>
      <c r="S81" s="105">
        <v>56.184075428881897</v>
      </c>
      <c r="T81" s="106">
        <f t="shared" si="29"/>
        <v>0.30000000000000426</v>
      </c>
      <c r="U81" s="14">
        <f t="shared" si="18"/>
        <v>0.80000000000000426</v>
      </c>
      <c r="V81" s="115">
        <v>56.231310760579802</v>
      </c>
      <c r="W81" s="16">
        <f t="shared" si="30"/>
        <v>-9.9999999999994316E-2</v>
      </c>
      <c r="X81" s="119">
        <v>55.196080000000002</v>
      </c>
      <c r="Y81" s="13">
        <f t="shared" si="19"/>
        <v>-0.69999999999999574</v>
      </c>
      <c r="Z81" s="105">
        <v>55.399753636388603</v>
      </c>
      <c r="AA81" s="106">
        <f t="shared" si="31"/>
        <v>-0.89999999999999858</v>
      </c>
      <c r="AB81" s="14">
        <f t="shared" si="20"/>
        <v>0.10000000000000142</v>
      </c>
      <c r="AC81" s="15">
        <v>55.6519705085582</v>
      </c>
      <c r="AD81" s="16">
        <f t="shared" si="32"/>
        <v>-9.9999999999994316E-2</v>
      </c>
      <c r="AE81" s="119">
        <v>53.235289999999999</v>
      </c>
      <c r="AF81" s="13">
        <f t="shared" si="21"/>
        <v>1.2000000000000028</v>
      </c>
      <c r="AG81" s="105">
        <v>52.928521995450602</v>
      </c>
      <c r="AH81" s="106">
        <f t="shared" si="33"/>
        <v>1.1000000000000014</v>
      </c>
      <c r="AI81" s="14">
        <f t="shared" si="22"/>
        <v>1</v>
      </c>
      <c r="AJ81" s="15">
        <v>52.077854377038904</v>
      </c>
      <c r="AK81" s="16">
        <f t="shared" si="34"/>
        <v>0</v>
      </c>
      <c r="AL81" s="119">
        <v>48.333329999999997</v>
      </c>
      <c r="AM81" s="13">
        <f t="shared" si="35"/>
        <v>1.1999999999999957</v>
      </c>
      <c r="AN81" s="17">
        <f t="shared" si="23"/>
        <v>0.19999999999999574</v>
      </c>
      <c r="AO81" s="105">
        <v>48.332999999999998</v>
      </c>
      <c r="AP81" s="106">
        <f t="shared" si="36"/>
        <v>1.1999999999999957</v>
      </c>
      <c r="AQ81" s="14">
        <f t="shared" si="24"/>
        <v>9.9999999999994316E-2</v>
      </c>
      <c r="AR81" s="15">
        <v>47.677712090127201</v>
      </c>
      <c r="AS81" s="16">
        <f t="shared" si="37"/>
        <v>-9.9999999999994316E-2</v>
      </c>
    </row>
    <row r="82" spans="1:45" s="58" customFormat="1">
      <c r="A82" s="10"/>
      <c r="B82" s="59" t="s">
        <v>8</v>
      </c>
      <c r="C82" s="119">
        <v>52.646799999999999</v>
      </c>
      <c r="D82" s="13">
        <f t="shared" ref="D82:D145" si="38">(ROUND(C82,1)-ROUND(C70,1))</f>
        <v>0.80000000000000426</v>
      </c>
      <c r="E82" s="105">
        <v>53.007966737860201</v>
      </c>
      <c r="F82" s="106">
        <f t="shared" si="25"/>
        <v>-0.20000000000000284</v>
      </c>
      <c r="G82" s="14">
        <f t="shared" ref="G82:G145" si="39">(ROUND(E82,1)-ROUND(E70,1))</f>
        <v>0.79999999999999716</v>
      </c>
      <c r="H82" s="108">
        <v>52.860431069638103</v>
      </c>
      <c r="I82" s="109">
        <f t="shared" si="26"/>
        <v>-0.10000000000000142</v>
      </c>
      <c r="J82" s="119">
        <v>56.079009999999997</v>
      </c>
      <c r="K82" s="13">
        <f t="shared" ref="K82:K145" si="40">(ROUND(J82,1)-ROUND(J70,1))</f>
        <v>-0.10000000000000142</v>
      </c>
      <c r="L82" s="105">
        <v>56.376779264189302</v>
      </c>
      <c r="M82" s="106">
        <f t="shared" si="27"/>
        <v>0.60000000000000142</v>
      </c>
      <c r="N82" s="14">
        <f t="shared" ref="N82:N145" si="41">(ROUND(L82,1)-ROUND(L70,1))</f>
        <v>-0.10000000000000142</v>
      </c>
      <c r="O82" s="15">
        <v>55.765545905441101</v>
      </c>
      <c r="P82" s="16">
        <f t="shared" si="28"/>
        <v>0</v>
      </c>
      <c r="Q82" s="119">
        <v>56.227760000000004</v>
      </c>
      <c r="R82" s="13">
        <f t="shared" ref="R82:R145" si="42">(ROUND(Q82,1)-ROUND(Q70,1))</f>
        <v>2.3000000000000043</v>
      </c>
      <c r="S82" s="105">
        <v>56.784918856286303</v>
      </c>
      <c r="T82" s="106">
        <f t="shared" si="29"/>
        <v>0.59999999999999432</v>
      </c>
      <c r="U82" s="14">
        <f t="shared" ref="U82:U145" si="43">(ROUND(S82,1)-ROUND(S70,1))</f>
        <v>2.1999999999999957</v>
      </c>
      <c r="V82" s="115">
        <v>56.164472862222297</v>
      </c>
      <c r="W82" s="16">
        <f t="shared" si="30"/>
        <v>0</v>
      </c>
      <c r="X82" s="119">
        <v>54.804270000000002</v>
      </c>
      <c r="Y82" s="13">
        <f t="shared" ref="Y82:Y145" si="44">(ROUND(X82,1)-ROUND(X70,1))</f>
        <v>9.9999999999994316E-2</v>
      </c>
      <c r="Z82" s="105">
        <v>55.306230785023303</v>
      </c>
      <c r="AA82" s="106">
        <f t="shared" si="31"/>
        <v>-0.10000000000000142</v>
      </c>
      <c r="AB82" s="14">
        <f t="shared" ref="AB82:AB145" si="45">(ROUND(Z82,1)-ROUND(Z70,1))</f>
        <v>-0.10000000000000142</v>
      </c>
      <c r="AC82" s="15">
        <v>55.435500170031197</v>
      </c>
      <c r="AD82" s="16">
        <f t="shared" si="32"/>
        <v>-0.30000000000000426</v>
      </c>
      <c r="AE82" s="119">
        <v>51.779359999999997</v>
      </c>
      <c r="AF82" s="13">
        <f t="shared" ref="AF82:AF145" si="46">(ROUND(AE82,1)-ROUND(AE70,1))</f>
        <v>0.39999999999999858</v>
      </c>
      <c r="AG82" s="105">
        <v>51.648457888846202</v>
      </c>
      <c r="AH82" s="106">
        <f t="shared" si="33"/>
        <v>-1.2999999999999972</v>
      </c>
      <c r="AI82" s="14">
        <f t="shared" ref="AI82:AI145" si="47">(ROUND(AG82,1)-ROUND(AG70,1))</f>
        <v>0.30000000000000426</v>
      </c>
      <c r="AJ82" s="15">
        <v>51.960838626139001</v>
      </c>
      <c r="AK82" s="16">
        <f t="shared" si="34"/>
        <v>-0.10000000000000142</v>
      </c>
      <c r="AL82" s="119">
        <v>47.775799999999997</v>
      </c>
      <c r="AM82" s="13">
        <f t="shared" si="35"/>
        <v>-0.5</v>
      </c>
      <c r="AN82" s="17">
        <f t="shared" ref="AN82:AN145" si="48">(ROUND(AL82,1)-ROUND(AL70,1))</f>
        <v>0.79999999999999716</v>
      </c>
      <c r="AO82" s="105">
        <v>47.776000000000003</v>
      </c>
      <c r="AP82" s="106">
        <f t="shared" si="36"/>
        <v>-0.5</v>
      </c>
      <c r="AQ82" s="14">
        <f t="shared" ref="AQ82:AQ145" si="49">(ROUND(AO82,1)-ROUND(AO70,1))</f>
        <v>0.79999999999999716</v>
      </c>
      <c r="AR82" s="15">
        <v>47.542756809173397</v>
      </c>
      <c r="AS82" s="16">
        <f t="shared" si="37"/>
        <v>-0.20000000000000284</v>
      </c>
    </row>
    <row r="83" spans="1:45" s="58" customFormat="1">
      <c r="A83" s="10"/>
      <c r="B83" s="59" t="s">
        <v>8</v>
      </c>
      <c r="C83" s="119">
        <v>52.481270000000002</v>
      </c>
      <c r="D83" s="13">
        <f t="shared" si="38"/>
        <v>0.10000000000000142</v>
      </c>
      <c r="E83" s="105">
        <v>52.886403802117599</v>
      </c>
      <c r="F83" s="106">
        <f t="shared" si="25"/>
        <v>-0.10000000000000142</v>
      </c>
      <c r="G83" s="14">
        <f t="shared" si="39"/>
        <v>0.19999999999999574</v>
      </c>
      <c r="H83" s="108">
        <v>52.787150901224202</v>
      </c>
      <c r="I83" s="109">
        <f t="shared" si="26"/>
        <v>-0.10000000000000142</v>
      </c>
      <c r="J83" s="119">
        <v>56.566389999999998</v>
      </c>
      <c r="K83" s="13">
        <f t="shared" si="40"/>
        <v>1.1000000000000014</v>
      </c>
      <c r="L83" s="105">
        <v>56.016405514469199</v>
      </c>
      <c r="M83" s="106">
        <f t="shared" si="27"/>
        <v>-0.39999999999999858</v>
      </c>
      <c r="N83" s="14">
        <f t="shared" si="41"/>
        <v>1.1000000000000014</v>
      </c>
      <c r="O83" s="15">
        <v>55.647827786155197</v>
      </c>
      <c r="P83" s="16">
        <f t="shared" si="28"/>
        <v>-0.19999999999999574</v>
      </c>
      <c r="Q83" s="119">
        <v>55.898879999999998</v>
      </c>
      <c r="R83" s="13">
        <f t="shared" si="42"/>
        <v>0.69999999999999574</v>
      </c>
      <c r="S83" s="105">
        <v>56.058187781433197</v>
      </c>
      <c r="T83" s="106">
        <f t="shared" si="29"/>
        <v>-0.69999999999999574</v>
      </c>
      <c r="U83" s="14">
        <f t="shared" si="43"/>
        <v>0.60000000000000142</v>
      </c>
      <c r="V83" s="115">
        <v>56.219854084394399</v>
      </c>
      <c r="W83" s="16">
        <f t="shared" si="30"/>
        <v>0</v>
      </c>
      <c r="X83" s="119">
        <v>55.71161</v>
      </c>
      <c r="Y83" s="13">
        <f t="shared" si="44"/>
        <v>0.5</v>
      </c>
      <c r="Z83" s="105">
        <v>55.723511134523001</v>
      </c>
      <c r="AA83" s="106">
        <f t="shared" si="31"/>
        <v>0.40000000000000568</v>
      </c>
      <c r="AB83" s="14">
        <f t="shared" si="45"/>
        <v>0.60000000000000142</v>
      </c>
      <c r="AC83" s="15">
        <v>55.332044703114001</v>
      </c>
      <c r="AD83" s="16">
        <f t="shared" si="32"/>
        <v>-0.10000000000000142</v>
      </c>
      <c r="AE83" s="119">
        <v>51.685389999999998</v>
      </c>
      <c r="AF83" s="13">
        <f t="shared" si="46"/>
        <v>0</v>
      </c>
      <c r="AG83" s="105">
        <v>51.9984719946303</v>
      </c>
      <c r="AH83" s="106">
        <f t="shared" si="33"/>
        <v>0.39999999999999858</v>
      </c>
      <c r="AI83" s="14">
        <f t="shared" si="47"/>
        <v>0.10000000000000142</v>
      </c>
      <c r="AJ83" s="15">
        <v>51.811854668715</v>
      </c>
      <c r="AK83" s="16">
        <f t="shared" si="34"/>
        <v>-0.20000000000000284</v>
      </c>
      <c r="AL83" s="119">
        <v>46.62921</v>
      </c>
      <c r="AM83" s="13">
        <f t="shared" si="35"/>
        <v>-1.1999999999999957</v>
      </c>
      <c r="AN83" s="17">
        <f t="shared" si="48"/>
        <v>-0.89999999999999858</v>
      </c>
      <c r="AO83" s="105">
        <v>46.628999999999998</v>
      </c>
      <c r="AP83" s="106">
        <f t="shared" si="36"/>
        <v>-1.1999999999999957</v>
      </c>
      <c r="AQ83" s="14">
        <f t="shared" si="49"/>
        <v>-0.89999999999999858</v>
      </c>
      <c r="AR83" s="15">
        <v>47.456394045148201</v>
      </c>
      <c r="AS83" s="16">
        <f t="shared" si="37"/>
        <v>0</v>
      </c>
    </row>
    <row r="84" spans="1:45" s="58" customFormat="1">
      <c r="A84" s="10"/>
      <c r="B84" s="59" t="s">
        <v>7</v>
      </c>
      <c r="C84" s="120">
        <v>52.532530000000001</v>
      </c>
      <c r="D84" s="13">
        <f t="shared" si="38"/>
        <v>-0.39999999999999858</v>
      </c>
      <c r="E84" s="105">
        <v>52.432077758411602</v>
      </c>
      <c r="F84" s="106">
        <f t="shared" si="25"/>
        <v>-0.5</v>
      </c>
      <c r="G84" s="14">
        <f t="shared" si="39"/>
        <v>-0.30000000000000426</v>
      </c>
      <c r="H84" s="108">
        <v>52.7921272127384</v>
      </c>
      <c r="I84" s="109">
        <f t="shared" si="26"/>
        <v>0</v>
      </c>
      <c r="J84" s="120">
        <v>55.634419999999999</v>
      </c>
      <c r="K84" s="13">
        <f t="shared" si="40"/>
        <v>1.8000000000000043</v>
      </c>
      <c r="L84" s="105">
        <v>55.074527813572303</v>
      </c>
      <c r="M84" s="106">
        <f t="shared" si="27"/>
        <v>-0.89999999999999858</v>
      </c>
      <c r="N84" s="14">
        <f t="shared" si="41"/>
        <v>2</v>
      </c>
      <c r="O84" s="15">
        <v>55.471111654848698</v>
      </c>
      <c r="P84" s="16">
        <f t="shared" si="28"/>
        <v>-0.10000000000000142</v>
      </c>
      <c r="Q84" s="120">
        <v>55.762079999999997</v>
      </c>
      <c r="R84" s="13">
        <f t="shared" si="42"/>
        <v>-0.10000000000000142</v>
      </c>
      <c r="S84" s="105">
        <v>55.886727918069703</v>
      </c>
      <c r="T84" s="106">
        <f t="shared" si="29"/>
        <v>-0.20000000000000284</v>
      </c>
      <c r="U84" s="14">
        <f t="shared" si="43"/>
        <v>0.69999999999999574</v>
      </c>
      <c r="V84" s="115">
        <v>56.396737704168999</v>
      </c>
      <c r="W84" s="16">
        <f t="shared" si="30"/>
        <v>0.19999999999999574</v>
      </c>
      <c r="X84" s="120">
        <v>55.297400000000003</v>
      </c>
      <c r="Y84" s="13">
        <f t="shared" si="44"/>
        <v>0.5</v>
      </c>
      <c r="Z84" s="105">
        <v>55.153372140810298</v>
      </c>
      <c r="AA84" s="106">
        <f t="shared" si="31"/>
        <v>-0.5</v>
      </c>
      <c r="AB84" s="14">
        <f t="shared" si="45"/>
        <v>0.70000000000000284</v>
      </c>
      <c r="AC84" s="15">
        <v>55.419425540565598</v>
      </c>
      <c r="AD84" s="16">
        <f t="shared" si="32"/>
        <v>0.10000000000000142</v>
      </c>
      <c r="AE84" s="120">
        <v>51.301119999999997</v>
      </c>
      <c r="AF84" s="13">
        <f t="shared" si="46"/>
        <v>0</v>
      </c>
      <c r="AG84" s="105">
        <v>51.405025955808902</v>
      </c>
      <c r="AH84" s="106">
        <f t="shared" si="33"/>
        <v>-0.60000000000000142</v>
      </c>
      <c r="AI84" s="14">
        <f t="shared" si="47"/>
        <v>0</v>
      </c>
      <c r="AJ84" s="15">
        <v>51.692464474131803</v>
      </c>
      <c r="AK84" s="16">
        <f t="shared" si="34"/>
        <v>-9.9999999999994316E-2</v>
      </c>
      <c r="AL84" s="120">
        <v>47.76952</v>
      </c>
      <c r="AM84" s="13">
        <f t="shared" si="35"/>
        <v>1.1999999999999957</v>
      </c>
      <c r="AN84" s="17">
        <f t="shared" si="48"/>
        <v>-1.7000000000000028</v>
      </c>
      <c r="AO84" s="105">
        <v>47.77</v>
      </c>
      <c r="AP84" s="106">
        <f t="shared" si="36"/>
        <v>1.1999999999999957</v>
      </c>
      <c r="AQ84" s="14">
        <f t="shared" si="49"/>
        <v>-1.7000000000000028</v>
      </c>
      <c r="AR84" s="15">
        <v>47.421008452738299</v>
      </c>
      <c r="AS84" s="16">
        <f t="shared" si="37"/>
        <v>-0.10000000000000142</v>
      </c>
    </row>
    <row r="85" spans="1:45" s="58" customFormat="1">
      <c r="A85" s="10"/>
      <c r="B85" s="59" t="s">
        <v>9</v>
      </c>
      <c r="C85" s="119">
        <v>49.44444</v>
      </c>
      <c r="D85" s="13">
        <f t="shared" si="38"/>
        <v>-1.7000000000000028</v>
      </c>
      <c r="E85" s="105">
        <v>49.962845954822697</v>
      </c>
      <c r="F85" s="106">
        <f t="shared" si="25"/>
        <v>-2.3999999999999986</v>
      </c>
      <c r="G85" s="14">
        <f t="shared" si="39"/>
        <v>-1.5</v>
      </c>
      <c r="H85" s="108">
        <v>52.814953079267497</v>
      </c>
      <c r="I85" s="109">
        <f t="shared" si="26"/>
        <v>0</v>
      </c>
      <c r="J85" s="119">
        <v>50.146360000000001</v>
      </c>
      <c r="K85" s="13">
        <f t="shared" si="40"/>
        <v>-3.3999999999999986</v>
      </c>
      <c r="L85" s="105">
        <v>51.691341910595398</v>
      </c>
      <c r="M85" s="106">
        <f t="shared" si="27"/>
        <v>-3.3999999999999986</v>
      </c>
      <c r="N85" s="14">
        <f t="shared" si="41"/>
        <v>-3.2999999999999972</v>
      </c>
      <c r="O85" s="15">
        <v>55.174090653164903</v>
      </c>
      <c r="P85" s="16">
        <f t="shared" si="28"/>
        <v>-0.29999999999999716</v>
      </c>
      <c r="Q85" s="119">
        <v>50.648150000000001</v>
      </c>
      <c r="R85" s="13">
        <f t="shared" si="42"/>
        <v>-1.6999999999999957</v>
      </c>
      <c r="S85" s="105">
        <v>52.002816567362899</v>
      </c>
      <c r="T85" s="106">
        <f t="shared" si="29"/>
        <v>-3.8999999999999986</v>
      </c>
      <c r="U85" s="14">
        <f t="shared" si="43"/>
        <v>-1.7999999999999972</v>
      </c>
      <c r="V85" s="115">
        <v>56.565019774958898</v>
      </c>
      <c r="W85" s="16">
        <f t="shared" si="30"/>
        <v>0.20000000000000284</v>
      </c>
      <c r="X85" s="119">
        <v>51.203699999999998</v>
      </c>
      <c r="Y85" s="13">
        <f t="shared" si="44"/>
        <v>-1.3999999999999986</v>
      </c>
      <c r="Z85" s="105">
        <v>52.093640601683497</v>
      </c>
      <c r="AA85" s="106">
        <f t="shared" si="31"/>
        <v>-3.1000000000000014</v>
      </c>
      <c r="AB85" s="14">
        <f t="shared" si="45"/>
        <v>-1.2999999999999972</v>
      </c>
      <c r="AC85" s="15">
        <v>55.5902551726696</v>
      </c>
      <c r="AD85" s="16">
        <f t="shared" si="32"/>
        <v>0.20000000000000284</v>
      </c>
      <c r="AE85" s="119">
        <v>48.981479999999998</v>
      </c>
      <c r="AF85" s="13">
        <f t="shared" si="46"/>
        <v>-2.2000000000000028</v>
      </c>
      <c r="AG85" s="105">
        <v>49.016892071946501</v>
      </c>
      <c r="AH85" s="106">
        <f t="shared" si="33"/>
        <v>-2.3999999999999986</v>
      </c>
      <c r="AI85" s="14">
        <f t="shared" si="47"/>
        <v>-2</v>
      </c>
      <c r="AJ85" s="15">
        <v>51.622162783495398</v>
      </c>
      <c r="AK85" s="16">
        <f t="shared" si="34"/>
        <v>-0.10000000000000142</v>
      </c>
      <c r="AL85" s="119">
        <v>46.94444</v>
      </c>
      <c r="AM85" s="13">
        <f t="shared" si="35"/>
        <v>-0.89999999999999858</v>
      </c>
      <c r="AN85" s="17">
        <f t="shared" si="48"/>
        <v>-1.2000000000000028</v>
      </c>
      <c r="AO85" s="105">
        <v>47.119</v>
      </c>
      <c r="AP85" s="106">
        <f t="shared" si="36"/>
        <v>-0.69999999999999574</v>
      </c>
      <c r="AQ85" s="14">
        <f t="shared" si="49"/>
        <v>-1</v>
      </c>
      <c r="AR85" s="15">
        <v>47.426186383537001</v>
      </c>
      <c r="AS85" s="16">
        <f t="shared" si="37"/>
        <v>0</v>
      </c>
    </row>
    <row r="86" spans="1:45" s="58" customFormat="1">
      <c r="A86" s="10"/>
      <c r="B86" s="59" t="s">
        <v>10</v>
      </c>
      <c r="C86" s="119">
        <v>53.041829999999997</v>
      </c>
      <c r="D86" s="13">
        <f t="shared" si="38"/>
        <v>0.79999999999999716</v>
      </c>
      <c r="E86" s="105">
        <v>52.8238613390672</v>
      </c>
      <c r="F86" s="106">
        <f t="shared" si="25"/>
        <v>2.7999999999999972</v>
      </c>
      <c r="G86" s="14">
        <f t="shared" si="39"/>
        <v>0.69999999999999574</v>
      </c>
      <c r="H86" s="108">
        <v>52.866344481323999</v>
      </c>
      <c r="I86" s="109">
        <f t="shared" si="26"/>
        <v>0.10000000000000142</v>
      </c>
      <c r="J86" s="119">
        <v>54.472099999999998</v>
      </c>
      <c r="K86" s="13">
        <f t="shared" si="40"/>
        <v>-0.89999999999999858</v>
      </c>
      <c r="L86" s="105">
        <v>54.285555570653699</v>
      </c>
      <c r="M86" s="106">
        <f t="shared" si="27"/>
        <v>2.5999999999999943</v>
      </c>
      <c r="N86" s="14">
        <f t="shared" si="41"/>
        <v>-1</v>
      </c>
      <c r="O86" s="15">
        <v>54.779246107405399</v>
      </c>
      <c r="P86" s="16">
        <f t="shared" si="28"/>
        <v>-0.40000000000000568</v>
      </c>
      <c r="Q86" s="119">
        <v>57.79468</v>
      </c>
      <c r="R86" s="13">
        <f t="shared" si="42"/>
        <v>2.2999999999999972</v>
      </c>
      <c r="S86" s="105">
        <v>56.993143056558701</v>
      </c>
      <c r="T86" s="106">
        <f t="shared" si="29"/>
        <v>5</v>
      </c>
      <c r="U86" s="14">
        <f t="shared" si="43"/>
        <v>2.3999999999999986</v>
      </c>
      <c r="V86" s="115">
        <v>56.693048623069302</v>
      </c>
      <c r="W86" s="16">
        <f t="shared" si="30"/>
        <v>0.10000000000000142</v>
      </c>
      <c r="X86" s="119">
        <v>56.368819999999999</v>
      </c>
      <c r="Y86" s="13">
        <f t="shared" si="44"/>
        <v>1.6999999999999957</v>
      </c>
      <c r="Z86" s="105">
        <v>55.863836718364098</v>
      </c>
      <c r="AA86" s="106">
        <f t="shared" si="31"/>
        <v>3.7999999999999972</v>
      </c>
      <c r="AB86" s="14">
        <f t="shared" si="45"/>
        <v>1.7999999999999972</v>
      </c>
      <c r="AC86" s="15">
        <v>55.828440498715104</v>
      </c>
      <c r="AD86" s="16">
        <f t="shared" si="32"/>
        <v>0.19999999999999574</v>
      </c>
      <c r="AE86" s="119">
        <v>50.665399999999998</v>
      </c>
      <c r="AF86" s="13">
        <f t="shared" si="46"/>
        <v>1.2000000000000028</v>
      </c>
      <c r="AG86" s="105">
        <v>51.072335303909</v>
      </c>
      <c r="AH86" s="106">
        <f t="shared" si="33"/>
        <v>2.1000000000000014</v>
      </c>
      <c r="AI86" s="14">
        <f t="shared" si="47"/>
        <v>0.89999999999999858</v>
      </c>
      <c r="AJ86" s="15">
        <v>51.605637536352702</v>
      </c>
      <c r="AK86" s="16">
        <f t="shared" si="34"/>
        <v>0</v>
      </c>
      <c r="AL86" s="119">
        <v>47.3384</v>
      </c>
      <c r="AM86" s="13">
        <f t="shared" si="35"/>
        <v>0.39999999999999858</v>
      </c>
      <c r="AN86" s="17">
        <f t="shared" si="48"/>
        <v>-1.7000000000000028</v>
      </c>
      <c r="AO86" s="105">
        <v>47.338000000000001</v>
      </c>
      <c r="AP86" s="106">
        <f t="shared" si="36"/>
        <v>0.19999999999999574</v>
      </c>
      <c r="AQ86" s="14">
        <f t="shared" si="49"/>
        <v>-1.7000000000000028</v>
      </c>
      <c r="AR86" s="15">
        <v>47.460920743126998</v>
      </c>
      <c r="AS86" s="16">
        <f t="shared" si="37"/>
        <v>0.10000000000000142</v>
      </c>
    </row>
    <row r="87" spans="1:45" s="58" customFormat="1">
      <c r="A87" s="10"/>
      <c r="B87" s="59" t="s">
        <v>11</v>
      </c>
      <c r="C87" s="118">
        <v>54.367469999999997</v>
      </c>
      <c r="D87" s="13">
        <f t="shared" si="38"/>
        <v>1</v>
      </c>
      <c r="E87" s="105">
        <v>53.458268075005002</v>
      </c>
      <c r="F87" s="106">
        <f t="shared" si="25"/>
        <v>0.70000000000000284</v>
      </c>
      <c r="G87" s="14">
        <f t="shared" si="39"/>
        <v>0.89999999999999858</v>
      </c>
      <c r="H87" s="108">
        <v>52.943864815293097</v>
      </c>
      <c r="I87" s="109">
        <f t="shared" si="26"/>
        <v>0</v>
      </c>
      <c r="J87" s="118">
        <v>57.75394</v>
      </c>
      <c r="K87" s="13">
        <f t="shared" si="40"/>
        <v>1.5</v>
      </c>
      <c r="L87" s="105">
        <v>55.664217462994898</v>
      </c>
      <c r="M87" s="106">
        <f t="shared" si="27"/>
        <v>1.4000000000000057</v>
      </c>
      <c r="N87" s="14">
        <f t="shared" si="41"/>
        <v>1.2000000000000028</v>
      </c>
      <c r="O87" s="15">
        <v>54.331280513996603</v>
      </c>
      <c r="P87" s="16">
        <f t="shared" si="28"/>
        <v>-0.5</v>
      </c>
      <c r="Q87" s="118">
        <v>58.835340000000002</v>
      </c>
      <c r="R87" s="13">
        <f t="shared" si="42"/>
        <v>1.2999999999999972</v>
      </c>
      <c r="S87" s="105">
        <v>57.367843100964897</v>
      </c>
      <c r="T87" s="106">
        <f t="shared" si="29"/>
        <v>0.39999999999999858</v>
      </c>
      <c r="U87" s="14">
        <f t="shared" si="43"/>
        <v>1.2999999999999972</v>
      </c>
      <c r="V87" s="115">
        <v>56.745911421146403</v>
      </c>
      <c r="W87" s="16">
        <f t="shared" si="30"/>
        <v>0</v>
      </c>
      <c r="X87" s="118">
        <v>57.429720000000003</v>
      </c>
      <c r="Y87" s="13">
        <f t="shared" si="44"/>
        <v>1.1000000000000014</v>
      </c>
      <c r="Z87" s="105">
        <v>56.020666379690397</v>
      </c>
      <c r="AA87" s="106">
        <f t="shared" si="31"/>
        <v>0.10000000000000142</v>
      </c>
      <c r="AB87" s="14">
        <f t="shared" si="45"/>
        <v>1.2000000000000028</v>
      </c>
      <c r="AC87" s="15">
        <v>56.0562515178392</v>
      </c>
      <c r="AD87" s="16">
        <f t="shared" si="32"/>
        <v>0.30000000000000426</v>
      </c>
      <c r="AE87" s="118">
        <v>52.610439999999997</v>
      </c>
      <c r="AF87" s="13">
        <f t="shared" si="46"/>
        <v>1.8000000000000043</v>
      </c>
      <c r="AG87" s="105">
        <v>52.381301831651598</v>
      </c>
      <c r="AH87" s="106">
        <f t="shared" si="33"/>
        <v>1.2999999999999972</v>
      </c>
      <c r="AI87" s="14">
        <f t="shared" si="47"/>
        <v>1.6999999999999957</v>
      </c>
      <c r="AJ87" s="15">
        <v>51.637919098578102</v>
      </c>
      <c r="AK87" s="16">
        <f t="shared" si="34"/>
        <v>0</v>
      </c>
      <c r="AL87" s="118">
        <v>48.594380000000001</v>
      </c>
      <c r="AM87" s="13">
        <f t="shared" si="35"/>
        <v>1.3000000000000043</v>
      </c>
      <c r="AN87" s="17">
        <f t="shared" si="48"/>
        <v>-0.60000000000000142</v>
      </c>
      <c r="AO87" s="105">
        <v>48.594000000000001</v>
      </c>
      <c r="AP87" s="106">
        <f t="shared" si="36"/>
        <v>1.3000000000000043</v>
      </c>
      <c r="AQ87" s="14">
        <f t="shared" si="49"/>
        <v>-0.60000000000000142</v>
      </c>
      <c r="AR87" s="15">
        <v>47.512932291746601</v>
      </c>
      <c r="AS87" s="16">
        <f t="shared" si="37"/>
        <v>0</v>
      </c>
    </row>
    <row r="88" spans="1:45" s="58" customFormat="1">
      <c r="A88" s="10"/>
      <c r="B88" s="59" t="s">
        <v>12</v>
      </c>
      <c r="C88" s="118">
        <v>53.812240000000003</v>
      </c>
      <c r="D88" s="13">
        <f t="shared" si="38"/>
        <v>0.5</v>
      </c>
      <c r="E88" s="105">
        <v>53.246553908762898</v>
      </c>
      <c r="F88" s="106">
        <f t="shared" si="25"/>
        <v>-0.29999999999999716</v>
      </c>
      <c r="G88" s="14">
        <f t="shared" si="39"/>
        <v>1.2000000000000028</v>
      </c>
      <c r="H88" s="108">
        <v>53.038303138118799</v>
      </c>
      <c r="I88" s="109">
        <f t="shared" si="26"/>
        <v>0.10000000000000142</v>
      </c>
      <c r="J88" s="118">
        <v>57.726260000000003</v>
      </c>
      <c r="K88" s="13">
        <f t="shared" si="40"/>
        <v>-1.5999999999999943</v>
      </c>
      <c r="L88" s="105">
        <v>53.720311334857598</v>
      </c>
      <c r="M88" s="106">
        <f t="shared" si="27"/>
        <v>-2</v>
      </c>
      <c r="N88" s="14">
        <f t="shared" si="41"/>
        <v>-2.0999999999999943</v>
      </c>
      <c r="O88" s="15">
        <v>53.889033599893601</v>
      </c>
      <c r="P88" s="16">
        <f t="shared" si="28"/>
        <v>-0.39999999999999858</v>
      </c>
      <c r="Q88" s="118">
        <v>58.091290000000001</v>
      </c>
      <c r="R88" s="13">
        <f t="shared" si="42"/>
        <v>1.3000000000000043</v>
      </c>
      <c r="S88" s="105">
        <v>57.370346837586702</v>
      </c>
      <c r="T88" s="106">
        <f t="shared" si="29"/>
        <v>0</v>
      </c>
      <c r="U88" s="14">
        <f t="shared" si="43"/>
        <v>2.1999999999999957</v>
      </c>
      <c r="V88" s="115">
        <v>56.819271130093199</v>
      </c>
      <c r="W88" s="16">
        <f t="shared" si="30"/>
        <v>9.9999999999994316E-2</v>
      </c>
      <c r="X88" s="118">
        <v>58.091290000000001</v>
      </c>
      <c r="Y88" s="13">
        <f t="shared" si="44"/>
        <v>1.5</v>
      </c>
      <c r="Z88" s="105">
        <v>57.631526157643002</v>
      </c>
      <c r="AA88" s="106">
        <f t="shared" si="31"/>
        <v>1.6000000000000014</v>
      </c>
      <c r="AB88" s="14">
        <f t="shared" si="45"/>
        <v>3</v>
      </c>
      <c r="AC88" s="15">
        <v>56.248854158948802</v>
      </c>
      <c r="AD88" s="16">
        <f t="shared" si="32"/>
        <v>0.10000000000000142</v>
      </c>
      <c r="AE88" s="118">
        <v>51.867220000000003</v>
      </c>
      <c r="AF88" s="13">
        <f t="shared" si="46"/>
        <v>0.79999999999999716</v>
      </c>
      <c r="AG88" s="105">
        <v>51.732956923768199</v>
      </c>
      <c r="AH88" s="106">
        <f t="shared" si="33"/>
        <v>-0.69999999999999574</v>
      </c>
      <c r="AI88" s="14">
        <f t="shared" si="47"/>
        <v>0.90000000000000568</v>
      </c>
      <c r="AJ88" s="15">
        <v>51.679445164912899</v>
      </c>
      <c r="AK88" s="16">
        <f t="shared" si="34"/>
        <v>0.10000000000000142</v>
      </c>
      <c r="AL88" s="118">
        <v>47.199170000000002</v>
      </c>
      <c r="AM88" s="13">
        <f t="shared" si="35"/>
        <v>-1.3999999999999986</v>
      </c>
      <c r="AN88" s="17">
        <f t="shared" si="48"/>
        <v>-1.3999999999999986</v>
      </c>
      <c r="AO88" s="105">
        <v>47.317999999999998</v>
      </c>
      <c r="AP88" s="106">
        <f t="shared" si="36"/>
        <v>-1.3000000000000043</v>
      </c>
      <c r="AQ88" s="14">
        <f t="shared" si="49"/>
        <v>-1</v>
      </c>
      <c r="AR88" s="15">
        <v>47.579580692930698</v>
      </c>
      <c r="AS88" s="16">
        <f t="shared" si="37"/>
        <v>0.10000000000000142</v>
      </c>
    </row>
    <row r="89" spans="1:45" s="58" customFormat="1">
      <c r="A89" s="10">
        <v>2012</v>
      </c>
      <c r="B89" s="59" t="s">
        <v>4</v>
      </c>
      <c r="C89" s="118">
        <v>51.659750000000003</v>
      </c>
      <c r="D89" s="13">
        <f t="shared" si="38"/>
        <v>-0.69999999999999574</v>
      </c>
      <c r="E89" s="105">
        <v>52.654782284541099</v>
      </c>
      <c r="F89" s="106">
        <f t="shared" si="25"/>
        <v>-0.5</v>
      </c>
      <c r="G89" s="14">
        <f t="shared" si="39"/>
        <v>-0.79999999999999716</v>
      </c>
      <c r="H89" s="108">
        <v>53.147238580007297</v>
      </c>
      <c r="I89" s="109">
        <f t="shared" si="26"/>
        <v>0.10000000000000142</v>
      </c>
      <c r="J89" s="118">
        <v>49.9816</v>
      </c>
      <c r="K89" s="13">
        <f t="shared" si="40"/>
        <v>-2.8999999999999986</v>
      </c>
      <c r="L89" s="105">
        <v>53.675113134013898</v>
      </c>
      <c r="M89" s="106">
        <f t="shared" si="27"/>
        <v>0</v>
      </c>
      <c r="N89" s="14">
        <f t="shared" si="41"/>
        <v>-2.6999999999999957</v>
      </c>
      <c r="O89" s="15">
        <v>53.5549025743653</v>
      </c>
      <c r="P89" s="16">
        <f t="shared" si="28"/>
        <v>-0.29999999999999716</v>
      </c>
      <c r="Q89" s="118">
        <v>54.356850000000001</v>
      </c>
      <c r="R89" s="13">
        <f t="shared" si="42"/>
        <v>-1.3000000000000043</v>
      </c>
      <c r="S89" s="105">
        <v>55.807972865086903</v>
      </c>
      <c r="T89" s="106">
        <f t="shared" si="29"/>
        <v>-1.6000000000000014</v>
      </c>
      <c r="U89" s="14">
        <f t="shared" si="43"/>
        <v>-1.6000000000000014</v>
      </c>
      <c r="V89" s="115">
        <v>56.965677080056203</v>
      </c>
      <c r="W89" s="16">
        <f t="shared" si="30"/>
        <v>0.20000000000000284</v>
      </c>
      <c r="X89" s="118">
        <v>54.25311</v>
      </c>
      <c r="Y89" s="13">
        <f t="shared" si="44"/>
        <v>-0.30000000000000426</v>
      </c>
      <c r="Z89" s="105">
        <v>55.7812428657734</v>
      </c>
      <c r="AA89" s="106">
        <f t="shared" si="31"/>
        <v>-1.8000000000000043</v>
      </c>
      <c r="AB89" s="14">
        <f t="shared" si="45"/>
        <v>-0.60000000000000142</v>
      </c>
      <c r="AC89" s="15">
        <v>56.428106739370001</v>
      </c>
      <c r="AD89" s="16">
        <f t="shared" si="32"/>
        <v>0.19999999999999574</v>
      </c>
      <c r="AE89" s="118">
        <v>50.726140000000001</v>
      </c>
      <c r="AF89" s="13">
        <f t="shared" si="46"/>
        <v>-0.19999999999999574</v>
      </c>
      <c r="AG89" s="105">
        <v>51.675315571629802</v>
      </c>
      <c r="AH89" s="106">
        <f t="shared" si="33"/>
        <v>0</v>
      </c>
      <c r="AI89" s="14">
        <f t="shared" si="47"/>
        <v>-0.19999999999999574</v>
      </c>
      <c r="AJ89" s="15">
        <v>51.7179662053885</v>
      </c>
      <c r="AK89" s="16">
        <f t="shared" si="34"/>
        <v>0</v>
      </c>
      <c r="AL89" s="118">
        <v>47.302900000000001</v>
      </c>
      <c r="AM89" s="13">
        <f t="shared" si="35"/>
        <v>9.9999999999994316E-2</v>
      </c>
      <c r="AN89" s="17">
        <f t="shared" si="48"/>
        <v>-1.1000000000000014</v>
      </c>
      <c r="AO89" s="105">
        <v>47.302999999999997</v>
      </c>
      <c r="AP89" s="106">
        <f t="shared" si="36"/>
        <v>0</v>
      </c>
      <c r="AQ89" s="14">
        <f t="shared" si="49"/>
        <v>-1.1000000000000014</v>
      </c>
      <c r="AR89" s="15">
        <v>47.659343277496902</v>
      </c>
      <c r="AS89" s="16">
        <f t="shared" si="37"/>
        <v>0.10000000000000142</v>
      </c>
    </row>
    <row r="90" spans="1:45" s="58" customFormat="1">
      <c r="A90" s="10"/>
      <c r="B90" s="59" t="s">
        <v>5</v>
      </c>
      <c r="C90" s="118">
        <v>52.350430000000003</v>
      </c>
      <c r="D90" s="13">
        <f t="shared" si="38"/>
        <v>-0.39999999999999858</v>
      </c>
      <c r="E90" s="105">
        <v>52.830997660716498</v>
      </c>
      <c r="F90" s="106">
        <f t="shared" si="25"/>
        <v>9.9999999999994316E-2</v>
      </c>
      <c r="G90" s="14">
        <f t="shared" si="39"/>
        <v>-0.5</v>
      </c>
      <c r="H90" s="108">
        <v>53.245966150317997</v>
      </c>
      <c r="I90" s="109">
        <f t="shared" si="26"/>
        <v>0.10000000000000142</v>
      </c>
      <c r="J90" s="118">
        <v>49.667969999999997</v>
      </c>
      <c r="K90" s="13">
        <f t="shared" si="40"/>
        <v>-4.0999999999999943</v>
      </c>
      <c r="L90" s="105">
        <v>51.920951715463403</v>
      </c>
      <c r="M90" s="106">
        <f t="shared" si="27"/>
        <v>-1.8000000000000043</v>
      </c>
      <c r="N90" s="14">
        <f t="shared" si="41"/>
        <v>-3.8999999999999986</v>
      </c>
      <c r="O90" s="15">
        <v>53.336963262925501</v>
      </c>
      <c r="P90" s="16">
        <f t="shared" si="28"/>
        <v>-0.30000000000000426</v>
      </c>
      <c r="Q90" s="118">
        <v>55.876069999999999</v>
      </c>
      <c r="R90" s="13">
        <f t="shared" si="42"/>
        <v>0.29999999999999716</v>
      </c>
      <c r="S90" s="105">
        <v>56.530046860597302</v>
      </c>
      <c r="T90" s="106">
        <f t="shared" si="29"/>
        <v>0.70000000000000284</v>
      </c>
      <c r="U90" s="14">
        <f t="shared" si="43"/>
        <v>0.10000000000000142</v>
      </c>
      <c r="V90" s="115">
        <v>57.178035105572697</v>
      </c>
      <c r="W90" s="16">
        <f t="shared" si="30"/>
        <v>0.20000000000000284</v>
      </c>
      <c r="X90" s="118">
        <v>54.59402</v>
      </c>
      <c r="Y90" s="13">
        <f t="shared" si="44"/>
        <v>-1</v>
      </c>
      <c r="Z90" s="105">
        <v>55.381043456821601</v>
      </c>
      <c r="AA90" s="106">
        <f t="shared" si="31"/>
        <v>-0.39999999999999858</v>
      </c>
      <c r="AB90" s="14">
        <f t="shared" si="45"/>
        <v>-1.1000000000000014</v>
      </c>
      <c r="AC90" s="15">
        <v>56.599683525835403</v>
      </c>
      <c r="AD90" s="16">
        <f t="shared" si="32"/>
        <v>0.20000000000000284</v>
      </c>
      <c r="AE90" s="118">
        <v>51.282049999999998</v>
      </c>
      <c r="AF90" s="13">
        <f t="shared" si="46"/>
        <v>-0.60000000000000142</v>
      </c>
      <c r="AG90" s="105">
        <v>51.518098594149102</v>
      </c>
      <c r="AH90" s="106">
        <f t="shared" si="33"/>
        <v>-0.20000000000000284</v>
      </c>
      <c r="AI90" s="14">
        <f t="shared" si="47"/>
        <v>-0.5</v>
      </c>
      <c r="AJ90" s="15">
        <v>51.763653481791401</v>
      </c>
      <c r="AK90" s="16">
        <f t="shared" si="34"/>
        <v>9.9999999999994316E-2</v>
      </c>
      <c r="AL90" s="118">
        <v>47.649569999999997</v>
      </c>
      <c r="AM90" s="13">
        <f t="shared" si="35"/>
        <v>0.30000000000000426</v>
      </c>
      <c r="AN90" s="17">
        <f t="shared" si="48"/>
        <v>-0.69999999999999574</v>
      </c>
      <c r="AO90" s="105">
        <v>47.65</v>
      </c>
      <c r="AP90" s="106">
        <f t="shared" si="36"/>
        <v>0.40000000000000568</v>
      </c>
      <c r="AQ90" s="14">
        <f t="shared" si="49"/>
        <v>-0.59999999999999432</v>
      </c>
      <c r="AR90" s="15">
        <v>47.747770257819298</v>
      </c>
      <c r="AS90" s="16">
        <f t="shared" si="37"/>
        <v>0</v>
      </c>
    </row>
    <row r="91" spans="1:45" s="58" customFormat="1">
      <c r="A91" s="10"/>
      <c r="B91" s="59" t="s">
        <v>6</v>
      </c>
      <c r="C91" s="118">
        <v>54.358550000000001</v>
      </c>
      <c r="D91" s="13">
        <f t="shared" si="38"/>
        <v>1.1000000000000014</v>
      </c>
      <c r="E91" s="105">
        <v>53.865313551824102</v>
      </c>
      <c r="F91" s="106">
        <f t="shared" si="25"/>
        <v>1.1000000000000014</v>
      </c>
      <c r="G91" s="14">
        <f t="shared" si="39"/>
        <v>1.1999999999999957</v>
      </c>
      <c r="H91" s="108">
        <v>53.295721909509702</v>
      </c>
      <c r="I91" s="109">
        <f t="shared" si="26"/>
        <v>9.9999999999994316E-2</v>
      </c>
      <c r="J91" s="118">
        <v>54.437130000000003</v>
      </c>
      <c r="K91" s="13">
        <f t="shared" si="40"/>
        <v>-1.8999999999999986</v>
      </c>
      <c r="L91" s="105">
        <v>53.792513218903402</v>
      </c>
      <c r="M91" s="106">
        <f t="shared" si="27"/>
        <v>1.8999999999999986</v>
      </c>
      <c r="N91" s="14">
        <f t="shared" si="41"/>
        <v>-1.6000000000000014</v>
      </c>
      <c r="O91" s="15">
        <v>53.289182443054898</v>
      </c>
      <c r="P91" s="16">
        <f t="shared" si="28"/>
        <v>0</v>
      </c>
      <c r="Q91" s="118">
        <v>58.004390000000001</v>
      </c>
      <c r="R91" s="13">
        <f t="shared" si="42"/>
        <v>1</v>
      </c>
      <c r="S91" s="105">
        <v>57.689381969830002</v>
      </c>
      <c r="T91" s="106">
        <f t="shared" si="29"/>
        <v>1.2000000000000028</v>
      </c>
      <c r="U91" s="14">
        <f t="shared" si="43"/>
        <v>1.4000000000000057</v>
      </c>
      <c r="V91" s="115">
        <v>57.362255587070003</v>
      </c>
      <c r="W91" s="16">
        <f t="shared" si="30"/>
        <v>0.19999999999999574</v>
      </c>
      <c r="X91" s="118">
        <v>58.552630000000001</v>
      </c>
      <c r="Y91" s="13">
        <f t="shared" si="44"/>
        <v>2.5</v>
      </c>
      <c r="Z91" s="105">
        <v>57.865118757225801</v>
      </c>
      <c r="AA91" s="106">
        <f t="shared" si="31"/>
        <v>2.5</v>
      </c>
      <c r="AB91" s="14">
        <f t="shared" si="45"/>
        <v>2.6999999999999957</v>
      </c>
      <c r="AC91" s="15">
        <v>56.721722832567799</v>
      </c>
      <c r="AD91" s="16">
        <f t="shared" si="32"/>
        <v>0.10000000000000142</v>
      </c>
      <c r="AE91" s="118">
        <v>52.412280000000003</v>
      </c>
      <c r="AF91" s="13">
        <f t="shared" si="46"/>
        <v>-0.10000000000000142</v>
      </c>
      <c r="AG91" s="105">
        <v>51.518987937667703</v>
      </c>
      <c r="AH91" s="106">
        <f t="shared" si="33"/>
        <v>0</v>
      </c>
      <c r="AI91" s="14">
        <f t="shared" si="47"/>
        <v>-0.10000000000000142</v>
      </c>
      <c r="AJ91" s="15">
        <v>51.820080727265498</v>
      </c>
      <c r="AK91" s="16">
        <f t="shared" si="34"/>
        <v>0</v>
      </c>
      <c r="AL91" s="118">
        <v>48.464910000000003</v>
      </c>
      <c r="AM91" s="13">
        <f t="shared" si="35"/>
        <v>0.89999999999999858</v>
      </c>
      <c r="AN91" s="17">
        <f t="shared" si="48"/>
        <v>0.79999999999999716</v>
      </c>
      <c r="AO91" s="105">
        <v>48.465000000000003</v>
      </c>
      <c r="AP91" s="106">
        <f t="shared" si="36"/>
        <v>0.79999999999999716</v>
      </c>
      <c r="AQ91" s="14">
        <f t="shared" si="49"/>
        <v>0.79999999999999716</v>
      </c>
      <c r="AR91" s="15">
        <v>47.849159876538401</v>
      </c>
      <c r="AS91" s="16">
        <f t="shared" si="37"/>
        <v>9.9999999999994316E-2</v>
      </c>
    </row>
    <row r="92" spans="1:45" s="58" customFormat="1">
      <c r="A92" s="10"/>
      <c r="B92" s="59" t="s">
        <v>7</v>
      </c>
      <c r="C92" s="118">
        <v>53.086419999999997</v>
      </c>
      <c r="D92" s="13">
        <f t="shared" si="38"/>
        <v>0.39999999999999858</v>
      </c>
      <c r="E92" s="105">
        <v>53.204691708427603</v>
      </c>
      <c r="F92" s="106">
        <f t="shared" si="25"/>
        <v>-0.69999999999999574</v>
      </c>
      <c r="G92" s="14">
        <f t="shared" si="39"/>
        <v>0.40000000000000568</v>
      </c>
      <c r="H92" s="108">
        <v>53.316798376707503</v>
      </c>
      <c r="I92" s="109">
        <f t="shared" si="26"/>
        <v>0</v>
      </c>
      <c r="J92" s="118">
        <v>53.455939999999998</v>
      </c>
      <c r="K92" s="13">
        <f t="shared" si="40"/>
        <v>-2.1000000000000014</v>
      </c>
      <c r="L92" s="105">
        <v>53.356792199490997</v>
      </c>
      <c r="M92" s="106">
        <f t="shared" si="27"/>
        <v>-0.39999999999999858</v>
      </c>
      <c r="N92" s="14">
        <f t="shared" si="41"/>
        <v>-2.1000000000000014</v>
      </c>
      <c r="O92" s="15">
        <v>53.403230144485597</v>
      </c>
      <c r="P92" s="16">
        <f t="shared" si="28"/>
        <v>0.10000000000000142</v>
      </c>
      <c r="Q92" s="118">
        <v>57.561729999999997</v>
      </c>
      <c r="R92" s="13">
        <f t="shared" si="42"/>
        <v>1.8000000000000043</v>
      </c>
      <c r="S92" s="105">
        <v>57.6747089394593</v>
      </c>
      <c r="T92" s="106">
        <f t="shared" si="29"/>
        <v>0</v>
      </c>
      <c r="U92" s="14">
        <f t="shared" si="43"/>
        <v>1.8000000000000043</v>
      </c>
      <c r="V92" s="115">
        <v>57.451788468056499</v>
      </c>
      <c r="W92" s="16">
        <f t="shared" si="30"/>
        <v>0.10000000000000142</v>
      </c>
      <c r="X92" s="118">
        <v>55.709879999999998</v>
      </c>
      <c r="Y92" s="13">
        <f t="shared" si="44"/>
        <v>-0.29999999999999716</v>
      </c>
      <c r="Z92" s="105">
        <v>55.864625793492799</v>
      </c>
      <c r="AA92" s="106">
        <f t="shared" si="31"/>
        <v>-2</v>
      </c>
      <c r="AB92" s="14">
        <f t="shared" si="45"/>
        <v>-0.39999999999999858</v>
      </c>
      <c r="AC92" s="15">
        <v>56.819328907244099</v>
      </c>
      <c r="AD92" s="16">
        <f t="shared" si="32"/>
        <v>9.9999999999994316E-2</v>
      </c>
      <c r="AE92" s="118">
        <v>52.469140000000003</v>
      </c>
      <c r="AF92" s="13">
        <f t="shared" si="46"/>
        <v>0.70000000000000284</v>
      </c>
      <c r="AG92" s="105">
        <v>52.210504783037202</v>
      </c>
      <c r="AH92" s="106">
        <f t="shared" si="33"/>
        <v>0.70000000000000284</v>
      </c>
      <c r="AI92" s="14">
        <f t="shared" si="47"/>
        <v>0.40000000000000568</v>
      </c>
      <c r="AJ92" s="15">
        <v>51.887892601841699</v>
      </c>
      <c r="AK92" s="16">
        <f t="shared" si="34"/>
        <v>0.10000000000000142</v>
      </c>
      <c r="AL92" s="118">
        <v>46.604939999999999</v>
      </c>
      <c r="AM92" s="13">
        <f t="shared" si="35"/>
        <v>-1.8999999999999986</v>
      </c>
      <c r="AN92" s="17">
        <f t="shared" si="48"/>
        <v>-0.5</v>
      </c>
      <c r="AO92" s="105">
        <v>46.604999999999997</v>
      </c>
      <c r="AP92" s="106">
        <f t="shared" si="36"/>
        <v>-1.8999999999999986</v>
      </c>
      <c r="AQ92" s="14">
        <f t="shared" si="49"/>
        <v>-0.5</v>
      </c>
      <c r="AR92" s="15">
        <v>47.961031296941499</v>
      </c>
      <c r="AS92" s="16">
        <f t="shared" si="37"/>
        <v>0.20000000000000284</v>
      </c>
    </row>
    <row r="93" spans="1:45" s="58" customFormat="1">
      <c r="A93" s="10"/>
      <c r="B93" s="59" t="s">
        <v>6</v>
      </c>
      <c r="C93" s="118">
        <v>55.045180000000002</v>
      </c>
      <c r="D93" s="13">
        <f t="shared" si="38"/>
        <v>1.7000000000000028</v>
      </c>
      <c r="E93" s="105">
        <v>55.176195277959103</v>
      </c>
      <c r="F93" s="106">
        <f t="shared" si="25"/>
        <v>2</v>
      </c>
      <c r="G93" s="14">
        <f t="shared" si="39"/>
        <v>2</v>
      </c>
      <c r="H93" s="108">
        <v>53.361814242952804</v>
      </c>
      <c r="I93" s="109">
        <f t="shared" si="26"/>
        <v>0.10000000000000142</v>
      </c>
      <c r="J93" s="118">
        <v>53.874369999999999</v>
      </c>
      <c r="K93" s="13">
        <f t="shared" si="40"/>
        <v>-1.3999999999999986</v>
      </c>
      <c r="L93" s="105">
        <v>54.054593680630298</v>
      </c>
      <c r="M93" s="106">
        <f t="shared" si="27"/>
        <v>0.70000000000000284</v>
      </c>
      <c r="N93" s="14">
        <f t="shared" si="41"/>
        <v>-1.6999999999999957</v>
      </c>
      <c r="O93" s="15">
        <v>53.617787155704697</v>
      </c>
      <c r="P93" s="16">
        <f t="shared" si="28"/>
        <v>0.20000000000000284</v>
      </c>
      <c r="Q93" s="118">
        <v>59.186750000000004</v>
      </c>
      <c r="R93" s="13">
        <f t="shared" si="42"/>
        <v>2.8000000000000043</v>
      </c>
      <c r="S93" s="105">
        <v>59.243052596773403</v>
      </c>
      <c r="T93" s="106">
        <f t="shared" si="29"/>
        <v>1.5</v>
      </c>
      <c r="U93" s="14">
        <f t="shared" si="43"/>
        <v>3</v>
      </c>
      <c r="V93" s="115">
        <v>57.472878914204301</v>
      </c>
      <c r="W93" s="16">
        <f t="shared" si="30"/>
        <v>0</v>
      </c>
      <c r="X93" s="118">
        <v>58.132530000000003</v>
      </c>
      <c r="Y93" s="13">
        <f t="shared" si="44"/>
        <v>2.8999999999999986</v>
      </c>
      <c r="Z93" s="105">
        <v>58.382997775944901</v>
      </c>
      <c r="AA93" s="106">
        <f t="shared" si="31"/>
        <v>2.5</v>
      </c>
      <c r="AB93" s="14">
        <f t="shared" si="45"/>
        <v>3</v>
      </c>
      <c r="AC93" s="15">
        <v>56.929555919607097</v>
      </c>
      <c r="AD93" s="16">
        <f t="shared" si="32"/>
        <v>0.10000000000000142</v>
      </c>
      <c r="AE93" s="118">
        <v>54.21687</v>
      </c>
      <c r="AF93" s="13">
        <f t="shared" si="46"/>
        <v>1</v>
      </c>
      <c r="AG93" s="105">
        <v>53.985354528462402</v>
      </c>
      <c r="AH93" s="106">
        <f t="shared" si="33"/>
        <v>1.7999999999999972</v>
      </c>
      <c r="AI93" s="14">
        <f t="shared" si="47"/>
        <v>1.1000000000000014</v>
      </c>
      <c r="AJ93" s="15">
        <v>51.973049523105203</v>
      </c>
      <c r="AK93" s="16">
        <f t="shared" si="34"/>
        <v>0.10000000000000142</v>
      </c>
      <c r="AL93" s="118">
        <v>48.644579999999998</v>
      </c>
      <c r="AM93" s="13">
        <f t="shared" si="35"/>
        <v>2</v>
      </c>
      <c r="AN93" s="17">
        <f t="shared" si="48"/>
        <v>0.30000000000000426</v>
      </c>
      <c r="AO93" s="105">
        <v>48.645000000000003</v>
      </c>
      <c r="AP93" s="106">
        <f t="shared" si="36"/>
        <v>2</v>
      </c>
      <c r="AQ93" s="14">
        <f t="shared" si="49"/>
        <v>0.30000000000000426</v>
      </c>
      <c r="AR93" s="15">
        <v>48.077831018525401</v>
      </c>
      <c r="AS93" s="16">
        <f t="shared" si="37"/>
        <v>0.10000000000000142</v>
      </c>
    </row>
    <row r="94" spans="1:45" s="58" customFormat="1">
      <c r="A94" s="10"/>
      <c r="B94" s="59" t="s">
        <v>8</v>
      </c>
      <c r="C94" s="118">
        <v>53.141190000000002</v>
      </c>
      <c r="D94" s="13">
        <f t="shared" si="38"/>
        <v>0.5</v>
      </c>
      <c r="E94" s="105">
        <v>53.300250824750698</v>
      </c>
      <c r="F94" s="106">
        <f t="shared" si="25"/>
        <v>-1.9000000000000057</v>
      </c>
      <c r="G94" s="14">
        <f t="shared" si="39"/>
        <v>0.29999999999999716</v>
      </c>
      <c r="H94" s="108">
        <v>53.430760834298901</v>
      </c>
      <c r="I94" s="109">
        <f t="shared" si="26"/>
        <v>0</v>
      </c>
      <c r="J94" s="118">
        <v>53.9024</v>
      </c>
      <c r="K94" s="13">
        <f t="shared" si="40"/>
        <v>-2.2000000000000028</v>
      </c>
      <c r="L94" s="105">
        <v>54.322053982602</v>
      </c>
      <c r="M94" s="106">
        <f t="shared" si="27"/>
        <v>0.19999999999999574</v>
      </c>
      <c r="N94" s="14">
        <f t="shared" si="41"/>
        <v>-2.1000000000000014</v>
      </c>
      <c r="O94" s="15">
        <v>53.829671458227402</v>
      </c>
      <c r="P94" s="16">
        <f t="shared" si="28"/>
        <v>0.19999999999999574</v>
      </c>
      <c r="Q94" s="118">
        <v>56.217619999999997</v>
      </c>
      <c r="R94" s="13">
        <f t="shared" si="42"/>
        <v>0</v>
      </c>
      <c r="S94" s="105">
        <v>56.539467076267002</v>
      </c>
      <c r="T94" s="106">
        <f t="shared" si="29"/>
        <v>-2.7000000000000028</v>
      </c>
      <c r="U94" s="14">
        <f t="shared" si="43"/>
        <v>-0.29999999999999716</v>
      </c>
      <c r="V94" s="115">
        <v>57.4583544535556</v>
      </c>
      <c r="W94" s="16">
        <f t="shared" si="30"/>
        <v>0</v>
      </c>
      <c r="X94" s="118">
        <v>56.217619999999997</v>
      </c>
      <c r="Y94" s="13">
        <f t="shared" si="44"/>
        <v>1.4000000000000057</v>
      </c>
      <c r="Z94" s="105">
        <v>56.431551534559503</v>
      </c>
      <c r="AA94" s="106">
        <f t="shared" si="31"/>
        <v>-2</v>
      </c>
      <c r="AB94" s="14">
        <f t="shared" si="45"/>
        <v>1.1000000000000014</v>
      </c>
      <c r="AC94" s="15">
        <v>57.023190414968802</v>
      </c>
      <c r="AD94" s="16">
        <f t="shared" si="32"/>
        <v>0.10000000000000142</v>
      </c>
      <c r="AE94" s="118">
        <v>52.46114</v>
      </c>
      <c r="AF94" s="13">
        <f t="shared" si="46"/>
        <v>0.70000000000000284</v>
      </c>
      <c r="AG94" s="105">
        <v>52.293484335294401</v>
      </c>
      <c r="AH94" s="106">
        <f t="shared" si="33"/>
        <v>-1.7000000000000028</v>
      </c>
      <c r="AI94" s="14">
        <f t="shared" si="47"/>
        <v>0.69999999999999574</v>
      </c>
      <c r="AJ94" s="15">
        <v>52.045343657036199</v>
      </c>
      <c r="AK94" s="16">
        <f t="shared" si="34"/>
        <v>0</v>
      </c>
      <c r="AL94" s="118">
        <v>47.668390000000002</v>
      </c>
      <c r="AM94" s="13">
        <f t="shared" si="35"/>
        <v>-0.89999999999999858</v>
      </c>
      <c r="AN94" s="17">
        <f t="shared" si="48"/>
        <v>-9.9999999999994316E-2</v>
      </c>
      <c r="AO94" s="105">
        <v>47.667999999999999</v>
      </c>
      <c r="AP94" s="106">
        <f t="shared" si="36"/>
        <v>-0.89999999999999858</v>
      </c>
      <c r="AQ94" s="14">
        <f t="shared" si="49"/>
        <v>-9.9999999999994316E-2</v>
      </c>
      <c r="AR94" s="15">
        <v>48.195006528843003</v>
      </c>
      <c r="AS94" s="16">
        <f t="shared" si="37"/>
        <v>0.10000000000000142</v>
      </c>
    </row>
    <row r="95" spans="1:45" s="58" customFormat="1">
      <c r="A95" s="10"/>
      <c r="B95" s="59" t="s">
        <v>8</v>
      </c>
      <c r="C95" s="118">
        <v>52.266840000000002</v>
      </c>
      <c r="D95" s="13">
        <f t="shared" si="38"/>
        <v>-0.20000000000000284</v>
      </c>
      <c r="E95" s="105">
        <v>52.642186146559098</v>
      </c>
      <c r="F95" s="106">
        <f t="shared" si="25"/>
        <v>-0.69999999999999574</v>
      </c>
      <c r="G95" s="14">
        <f t="shared" si="39"/>
        <v>-0.29999999999999716</v>
      </c>
      <c r="H95" s="108">
        <v>53.499352046407402</v>
      </c>
      <c r="I95" s="109">
        <f t="shared" si="26"/>
        <v>0.10000000000000142</v>
      </c>
      <c r="J95" s="118">
        <v>53.269919999999999</v>
      </c>
      <c r="K95" s="13">
        <f t="shared" si="40"/>
        <v>-3.3000000000000043</v>
      </c>
      <c r="L95" s="105">
        <v>52.700056647708202</v>
      </c>
      <c r="M95" s="106">
        <f t="shared" si="27"/>
        <v>-1.5999999999999943</v>
      </c>
      <c r="N95" s="14">
        <f t="shared" si="41"/>
        <v>-3.2999999999999972</v>
      </c>
      <c r="O95" s="15">
        <v>53.974118758172601</v>
      </c>
      <c r="P95" s="16">
        <f t="shared" si="28"/>
        <v>0.20000000000000284</v>
      </c>
      <c r="Q95" s="118">
        <v>56.347149999999999</v>
      </c>
      <c r="R95" s="13">
        <f t="shared" si="42"/>
        <v>0.39999999999999858</v>
      </c>
      <c r="S95" s="105">
        <v>56.401694241198797</v>
      </c>
      <c r="T95" s="106">
        <f t="shared" si="29"/>
        <v>-0.10000000000000142</v>
      </c>
      <c r="U95" s="14">
        <f t="shared" si="43"/>
        <v>0.29999999999999716</v>
      </c>
      <c r="V95" s="115">
        <v>57.40623177282</v>
      </c>
      <c r="W95" s="16">
        <f t="shared" si="30"/>
        <v>-0.10000000000000142</v>
      </c>
      <c r="X95" s="118">
        <v>54.274610000000003</v>
      </c>
      <c r="Y95" s="13">
        <f t="shared" si="44"/>
        <v>-1.4000000000000057</v>
      </c>
      <c r="Z95" s="105">
        <v>54.3251654309488</v>
      </c>
      <c r="AA95" s="106">
        <f t="shared" si="31"/>
        <v>-2.1000000000000014</v>
      </c>
      <c r="AB95" s="14">
        <f t="shared" si="45"/>
        <v>-1.4000000000000057</v>
      </c>
      <c r="AC95" s="15">
        <v>57.031464566174797</v>
      </c>
      <c r="AD95" s="16">
        <f t="shared" si="32"/>
        <v>0</v>
      </c>
      <c r="AE95" s="118">
        <v>51.036270000000002</v>
      </c>
      <c r="AF95" s="13">
        <f t="shared" si="46"/>
        <v>-0.70000000000000284</v>
      </c>
      <c r="AG95" s="105">
        <v>51.500452073304899</v>
      </c>
      <c r="AH95" s="106">
        <f t="shared" si="33"/>
        <v>-0.79999999999999716</v>
      </c>
      <c r="AI95" s="14">
        <f t="shared" si="47"/>
        <v>-0.5</v>
      </c>
      <c r="AJ95" s="15">
        <v>52.063654760046497</v>
      </c>
      <c r="AK95" s="16">
        <f t="shared" si="34"/>
        <v>0.10000000000000142</v>
      </c>
      <c r="AL95" s="118">
        <v>47.409329999999997</v>
      </c>
      <c r="AM95" s="13">
        <f t="shared" si="35"/>
        <v>-0.30000000000000426</v>
      </c>
      <c r="AN95" s="17">
        <f t="shared" si="48"/>
        <v>0.79999999999999716</v>
      </c>
      <c r="AO95" s="105">
        <v>47.408999999999999</v>
      </c>
      <c r="AP95" s="106">
        <f t="shared" si="36"/>
        <v>-0.30000000000000426</v>
      </c>
      <c r="AQ95" s="14">
        <f t="shared" si="49"/>
        <v>0.79999999999999716</v>
      </c>
      <c r="AR95" s="15">
        <v>48.310945770593797</v>
      </c>
      <c r="AS95" s="16">
        <f t="shared" si="37"/>
        <v>9.9999999999994316E-2</v>
      </c>
    </row>
    <row r="96" spans="1:45" s="58" customFormat="1">
      <c r="A96" s="10"/>
      <c r="B96" s="59" t="s">
        <v>7</v>
      </c>
      <c r="C96" s="118">
        <v>53.259569999999997</v>
      </c>
      <c r="D96" s="13">
        <f t="shared" si="38"/>
        <v>0.79999999999999716</v>
      </c>
      <c r="E96" s="105">
        <v>53.401765670679801</v>
      </c>
      <c r="F96" s="106">
        <f t="shared" si="25"/>
        <v>0.79999999999999716</v>
      </c>
      <c r="G96" s="14">
        <f t="shared" si="39"/>
        <v>1</v>
      </c>
      <c r="H96" s="108">
        <v>53.576404796765303</v>
      </c>
      <c r="I96" s="109">
        <f t="shared" si="26"/>
        <v>0.10000000000000142</v>
      </c>
      <c r="J96" s="118">
        <v>55.296669999999999</v>
      </c>
      <c r="K96" s="13">
        <f t="shared" si="40"/>
        <v>-0.30000000000000426</v>
      </c>
      <c r="L96" s="105">
        <v>54.911146747759801</v>
      </c>
      <c r="M96" s="106">
        <f t="shared" si="27"/>
        <v>2.1999999999999957</v>
      </c>
      <c r="N96" s="14">
        <f t="shared" si="41"/>
        <v>-0.20000000000000284</v>
      </c>
      <c r="O96" s="15">
        <v>54.029240777943897</v>
      </c>
      <c r="P96" s="16">
        <f t="shared" si="28"/>
        <v>0</v>
      </c>
      <c r="Q96" s="118">
        <v>55.861240000000002</v>
      </c>
      <c r="R96" s="13">
        <f t="shared" si="42"/>
        <v>0.10000000000000142</v>
      </c>
      <c r="S96" s="105">
        <v>56.153767075117202</v>
      </c>
      <c r="T96" s="106">
        <f t="shared" si="29"/>
        <v>-0.19999999999999574</v>
      </c>
      <c r="U96" s="14">
        <f t="shared" si="43"/>
        <v>0.30000000000000426</v>
      </c>
      <c r="V96" s="115">
        <v>57.334971627210997</v>
      </c>
      <c r="W96" s="16">
        <f t="shared" si="30"/>
        <v>-0.10000000000000142</v>
      </c>
      <c r="X96" s="118">
        <v>56.100479999999997</v>
      </c>
      <c r="Y96" s="13">
        <f t="shared" si="44"/>
        <v>0.80000000000000426</v>
      </c>
      <c r="Z96" s="105">
        <v>56.209490251820299</v>
      </c>
      <c r="AA96" s="106">
        <f t="shared" si="31"/>
        <v>1.9000000000000057</v>
      </c>
      <c r="AB96" s="14">
        <f t="shared" si="45"/>
        <v>1</v>
      </c>
      <c r="AC96" s="15">
        <v>56.912174954534898</v>
      </c>
      <c r="AD96" s="16">
        <f t="shared" si="32"/>
        <v>-0.10000000000000142</v>
      </c>
      <c r="AE96" s="118">
        <v>52.272730000000003</v>
      </c>
      <c r="AF96" s="13">
        <f t="shared" si="46"/>
        <v>1</v>
      </c>
      <c r="AG96" s="105">
        <v>52.385702654424399</v>
      </c>
      <c r="AH96" s="106">
        <f t="shared" si="33"/>
        <v>0.89999999999999858</v>
      </c>
      <c r="AI96" s="14">
        <f t="shared" si="47"/>
        <v>1</v>
      </c>
      <c r="AJ96" s="15">
        <v>52.0820444205117</v>
      </c>
      <c r="AK96" s="16">
        <f t="shared" si="34"/>
        <v>0</v>
      </c>
      <c r="AL96" s="118">
        <v>48.803829999999998</v>
      </c>
      <c r="AM96" s="13">
        <f t="shared" si="35"/>
        <v>1.3999999999999986</v>
      </c>
      <c r="AN96" s="17">
        <f t="shared" si="48"/>
        <v>1</v>
      </c>
      <c r="AO96" s="105">
        <v>48.804000000000002</v>
      </c>
      <c r="AP96" s="106">
        <f t="shared" si="36"/>
        <v>1.3999999999999986</v>
      </c>
      <c r="AQ96" s="14">
        <f t="shared" si="49"/>
        <v>1</v>
      </c>
      <c r="AR96" s="15">
        <v>48.4170555232634</v>
      </c>
      <c r="AS96" s="16">
        <f t="shared" si="37"/>
        <v>0.10000000000000142</v>
      </c>
    </row>
    <row r="97" spans="1:45" s="58" customFormat="1">
      <c r="A97" s="10"/>
      <c r="B97" s="59" t="s">
        <v>9</v>
      </c>
      <c r="C97" s="118">
        <v>53.950780000000002</v>
      </c>
      <c r="D97" s="13">
        <f t="shared" si="38"/>
        <v>4.6000000000000014</v>
      </c>
      <c r="E97" s="105">
        <v>54.497102027709097</v>
      </c>
      <c r="F97" s="106">
        <f t="shared" si="25"/>
        <v>1.1000000000000014</v>
      </c>
      <c r="G97" s="14">
        <f t="shared" si="39"/>
        <v>4.5</v>
      </c>
      <c r="H97" s="108">
        <v>53.6260443395064</v>
      </c>
      <c r="I97" s="109">
        <f t="shared" si="26"/>
        <v>0</v>
      </c>
      <c r="J97" s="118">
        <v>51.952680000000001</v>
      </c>
      <c r="K97" s="13">
        <f t="shared" si="40"/>
        <v>1.8999999999999986</v>
      </c>
      <c r="L97" s="105">
        <v>53.499559342631699</v>
      </c>
      <c r="M97" s="106">
        <f t="shared" si="27"/>
        <v>-1.3999999999999986</v>
      </c>
      <c r="N97" s="14">
        <f t="shared" si="41"/>
        <v>1.7999999999999972</v>
      </c>
      <c r="O97" s="15">
        <v>53.956664159328803</v>
      </c>
      <c r="P97" s="16">
        <f t="shared" si="28"/>
        <v>0</v>
      </c>
      <c r="Q97" s="118">
        <v>57.383420000000001</v>
      </c>
      <c r="R97" s="13">
        <f t="shared" si="42"/>
        <v>6.7999999999999972</v>
      </c>
      <c r="S97" s="105">
        <v>58.708720986922103</v>
      </c>
      <c r="T97" s="106">
        <f t="shared" si="29"/>
        <v>2.5</v>
      </c>
      <c r="U97" s="14">
        <f t="shared" si="43"/>
        <v>6.7000000000000028</v>
      </c>
      <c r="V97" s="115">
        <v>57.261582297445798</v>
      </c>
      <c r="W97" s="16">
        <f t="shared" si="30"/>
        <v>0</v>
      </c>
      <c r="X97" s="118">
        <v>57.772019999999998</v>
      </c>
      <c r="Y97" s="13">
        <f t="shared" si="44"/>
        <v>6.5999999999999943</v>
      </c>
      <c r="Z97" s="105">
        <v>58.877640042187899</v>
      </c>
      <c r="AA97" s="106">
        <f t="shared" si="31"/>
        <v>2.6999999999999957</v>
      </c>
      <c r="AB97" s="14">
        <f t="shared" si="45"/>
        <v>6.7999999999999972</v>
      </c>
      <c r="AC97" s="15">
        <v>56.688767250780202</v>
      </c>
      <c r="AD97" s="16">
        <f t="shared" si="32"/>
        <v>-0.19999999999999574</v>
      </c>
      <c r="AE97" s="118">
        <v>51.554400000000001</v>
      </c>
      <c r="AF97" s="13">
        <f t="shared" si="46"/>
        <v>2.6000000000000014</v>
      </c>
      <c r="AG97" s="105">
        <v>51.781286868658498</v>
      </c>
      <c r="AH97" s="106">
        <f t="shared" si="33"/>
        <v>-0.60000000000000142</v>
      </c>
      <c r="AI97" s="14">
        <f t="shared" si="47"/>
        <v>2.7999999999999972</v>
      </c>
      <c r="AJ97" s="15">
        <v>52.084529247345102</v>
      </c>
      <c r="AK97" s="16">
        <f t="shared" si="34"/>
        <v>0</v>
      </c>
      <c r="AL97" s="118">
        <v>49.093260000000001</v>
      </c>
      <c r="AM97" s="13">
        <f t="shared" si="35"/>
        <v>0.30000000000000426</v>
      </c>
      <c r="AN97" s="17">
        <f t="shared" si="48"/>
        <v>2.2000000000000028</v>
      </c>
      <c r="AO97" s="105">
        <v>49.093000000000004</v>
      </c>
      <c r="AP97" s="106">
        <f t="shared" si="36"/>
        <v>0.30000000000000426</v>
      </c>
      <c r="AQ97" s="14">
        <f t="shared" si="49"/>
        <v>2</v>
      </c>
      <c r="AR97" s="15">
        <v>48.500922356899601</v>
      </c>
      <c r="AS97" s="16">
        <f t="shared" si="37"/>
        <v>0.10000000000000142</v>
      </c>
    </row>
    <row r="98" spans="1:45" s="58" customFormat="1">
      <c r="A98" s="10"/>
      <c r="B98" s="59" t="s">
        <v>10</v>
      </c>
      <c r="C98" s="118">
        <v>54.33417</v>
      </c>
      <c r="D98" s="13">
        <f t="shared" si="38"/>
        <v>1.2999999999999972</v>
      </c>
      <c r="E98" s="105">
        <v>54.003759315875897</v>
      </c>
      <c r="F98" s="106">
        <f t="shared" si="25"/>
        <v>-0.5</v>
      </c>
      <c r="G98" s="14">
        <f t="shared" si="39"/>
        <v>1.2000000000000028</v>
      </c>
      <c r="H98" s="108">
        <v>53.561033531104897</v>
      </c>
      <c r="I98" s="109">
        <f t="shared" si="26"/>
        <v>0</v>
      </c>
      <c r="J98" s="118">
        <v>54.575249999999997</v>
      </c>
      <c r="K98" s="13">
        <f t="shared" si="40"/>
        <v>0.10000000000000142</v>
      </c>
      <c r="L98" s="105">
        <v>54.326739190768301</v>
      </c>
      <c r="M98" s="106">
        <f t="shared" si="27"/>
        <v>0.79999999999999716</v>
      </c>
      <c r="N98" s="14">
        <f t="shared" si="41"/>
        <v>0</v>
      </c>
      <c r="O98" s="15">
        <v>53.809024942931103</v>
      </c>
      <c r="P98" s="16">
        <f t="shared" si="28"/>
        <v>-0.20000000000000284</v>
      </c>
      <c r="Q98" s="118">
        <v>59.045229999999997</v>
      </c>
      <c r="R98" s="13">
        <f t="shared" si="42"/>
        <v>1.2000000000000028</v>
      </c>
      <c r="S98" s="105">
        <v>58.375474148725303</v>
      </c>
      <c r="T98" s="106">
        <f t="shared" si="29"/>
        <v>-0.30000000000000426</v>
      </c>
      <c r="U98" s="14">
        <f t="shared" si="43"/>
        <v>1.3999999999999986</v>
      </c>
      <c r="V98" s="115">
        <v>57.063945447178199</v>
      </c>
      <c r="W98" s="16">
        <f t="shared" si="30"/>
        <v>-0.19999999999999574</v>
      </c>
      <c r="X98" s="118">
        <v>57.412059999999997</v>
      </c>
      <c r="Y98" s="13">
        <f t="shared" si="44"/>
        <v>1</v>
      </c>
      <c r="Z98" s="105">
        <v>56.839792645768803</v>
      </c>
      <c r="AA98" s="106">
        <f t="shared" si="31"/>
        <v>-2.1000000000000014</v>
      </c>
      <c r="AB98" s="14">
        <f t="shared" si="45"/>
        <v>0.89999999999999858</v>
      </c>
      <c r="AC98" s="15">
        <v>56.308368724920904</v>
      </c>
      <c r="AD98" s="16">
        <f t="shared" si="32"/>
        <v>-0.40000000000000568</v>
      </c>
      <c r="AE98" s="118">
        <v>52.261310000000002</v>
      </c>
      <c r="AF98" s="13">
        <f t="shared" si="46"/>
        <v>1.5999999999999943</v>
      </c>
      <c r="AG98" s="105">
        <v>52.459950515649801</v>
      </c>
      <c r="AH98" s="106">
        <f t="shared" si="33"/>
        <v>0.70000000000000284</v>
      </c>
      <c r="AI98" s="14">
        <f t="shared" si="47"/>
        <v>1.3999999999999986</v>
      </c>
      <c r="AJ98" s="15">
        <v>52.060344572402599</v>
      </c>
      <c r="AK98" s="16">
        <f t="shared" si="34"/>
        <v>0</v>
      </c>
      <c r="AL98" s="118">
        <v>48.618090000000002</v>
      </c>
      <c r="AM98" s="13">
        <f t="shared" si="35"/>
        <v>-0.5</v>
      </c>
      <c r="AN98" s="17">
        <f t="shared" si="48"/>
        <v>1.3000000000000043</v>
      </c>
      <c r="AO98" s="105">
        <v>48.618000000000002</v>
      </c>
      <c r="AP98" s="106">
        <f t="shared" si="36"/>
        <v>-0.5</v>
      </c>
      <c r="AQ98" s="14">
        <f t="shared" si="49"/>
        <v>1.3000000000000043</v>
      </c>
      <c r="AR98" s="15">
        <v>48.556215969814097</v>
      </c>
      <c r="AS98" s="16">
        <f t="shared" si="37"/>
        <v>0.10000000000000142</v>
      </c>
    </row>
    <row r="99" spans="1:45" s="58" customFormat="1">
      <c r="A99" s="10"/>
      <c r="B99" s="59" t="s">
        <v>11</v>
      </c>
      <c r="C99" s="118">
        <v>53.764620000000001</v>
      </c>
      <c r="D99" s="13">
        <f t="shared" si="38"/>
        <v>-0.60000000000000142</v>
      </c>
      <c r="E99" s="105">
        <v>52.672102633237799</v>
      </c>
      <c r="F99" s="106">
        <f t="shared" si="25"/>
        <v>-1.2999999999999972</v>
      </c>
      <c r="G99" s="14">
        <f t="shared" si="39"/>
        <v>-0.79999999999999716</v>
      </c>
      <c r="H99" s="108">
        <v>53.343219956044599</v>
      </c>
      <c r="I99" s="109">
        <f t="shared" si="26"/>
        <v>-0.30000000000000426</v>
      </c>
      <c r="J99" s="118">
        <v>56.164319999999996</v>
      </c>
      <c r="K99" s="13">
        <f t="shared" si="40"/>
        <v>-1.5999999999999943</v>
      </c>
      <c r="L99" s="105">
        <v>53.708133281731698</v>
      </c>
      <c r="M99" s="106">
        <f t="shared" si="27"/>
        <v>-0.59999999999999432</v>
      </c>
      <c r="N99" s="14">
        <f t="shared" si="41"/>
        <v>-2</v>
      </c>
      <c r="O99" s="15">
        <v>53.628912159052703</v>
      </c>
      <c r="P99" s="16">
        <f t="shared" si="28"/>
        <v>-0.19999999999999574</v>
      </c>
      <c r="Q99" s="118">
        <v>57.748539999999998</v>
      </c>
      <c r="R99" s="13">
        <f t="shared" si="42"/>
        <v>-1.0999999999999943</v>
      </c>
      <c r="S99" s="105">
        <v>56.118656018475598</v>
      </c>
      <c r="T99" s="106">
        <f t="shared" si="29"/>
        <v>-2.2999999999999972</v>
      </c>
      <c r="U99" s="14">
        <f t="shared" si="43"/>
        <v>-1.2999999999999972</v>
      </c>
      <c r="V99" s="115">
        <v>56.665680117463197</v>
      </c>
      <c r="W99" s="16">
        <f t="shared" si="30"/>
        <v>-0.39999999999999858</v>
      </c>
      <c r="X99" s="118">
        <v>56.87135</v>
      </c>
      <c r="Y99" s="13">
        <f t="shared" si="44"/>
        <v>-0.5</v>
      </c>
      <c r="Z99" s="105">
        <v>55.326964226749098</v>
      </c>
      <c r="AA99" s="106">
        <f t="shared" si="31"/>
        <v>-1.5</v>
      </c>
      <c r="AB99" s="14">
        <f t="shared" si="45"/>
        <v>-0.70000000000000284</v>
      </c>
      <c r="AC99" s="15">
        <v>55.782960649891997</v>
      </c>
      <c r="AD99" s="16">
        <f t="shared" si="32"/>
        <v>-0.5</v>
      </c>
      <c r="AE99" s="118">
        <v>52.046779999999998</v>
      </c>
      <c r="AF99" s="13">
        <f t="shared" si="46"/>
        <v>-0.60000000000000142</v>
      </c>
      <c r="AG99" s="105">
        <v>51.5469468472592</v>
      </c>
      <c r="AH99" s="106">
        <f t="shared" si="33"/>
        <v>-1</v>
      </c>
      <c r="AI99" s="14">
        <f t="shared" si="47"/>
        <v>-0.89999999999999858</v>
      </c>
      <c r="AJ99" s="15">
        <v>51.987419842395802</v>
      </c>
      <c r="AK99" s="16">
        <f t="shared" si="34"/>
        <v>-0.10000000000000142</v>
      </c>
      <c r="AL99" s="118">
        <v>48.39181</v>
      </c>
      <c r="AM99" s="13">
        <f t="shared" si="35"/>
        <v>-0.20000000000000284</v>
      </c>
      <c r="AN99" s="17">
        <f t="shared" si="48"/>
        <v>-0.20000000000000284</v>
      </c>
      <c r="AO99" s="105">
        <v>48.392000000000003</v>
      </c>
      <c r="AP99" s="106">
        <f t="shared" si="36"/>
        <v>-0.20000000000000284</v>
      </c>
      <c r="AQ99" s="14">
        <f t="shared" si="49"/>
        <v>-0.20000000000000284</v>
      </c>
      <c r="AR99" s="15">
        <v>48.577452446900601</v>
      </c>
      <c r="AS99" s="16">
        <f t="shared" si="37"/>
        <v>0</v>
      </c>
    </row>
    <row r="100" spans="1:45" s="58" customFormat="1">
      <c r="A100" s="10"/>
      <c r="B100" s="59" t="s">
        <v>12</v>
      </c>
      <c r="C100" s="118">
        <v>54.436529999999998</v>
      </c>
      <c r="D100" s="13">
        <f t="shared" si="38"/>
        <v>0.60000000000000142</v>
      </c>
      <c r="E100" s="105">
        <v>53.107796598310102</v>
      </c>
      <c r="F100" s="106">
        <f t="shared" si="25"/>
        <v>0.39999999999999858</v>
      </c>
      <c r="G100" s="14">
        <f t="shared" si="39"/>
        <v>-0.10000000000000142</v>
      </c>
      <c r="H100" s="108">
        <v>52.975345816264898</v>
      </c>
      <c r="I100" s="109">
        <f t="shared" si="26"/>
        <v>-0.29999999999999716</v>
      </c>
      <c r="J100" s="118">
        <v>58.184719999999999</v>
      </c>
      <c r="K100" s="13">
        <f t="shared" si="40"/>
        <v>0.5</v>
      </c>
      <c r="L100" s="105">
        <v>53.815597640674802</v>
      </c>
      <c r="M100" s="106">
        <f t="shared" si="27"/>
        <v>9.9999999999994316E-2</v>
      </c>
      <c r="N100" s="14">
        <f t="shared" si="41"/>
        <v>9.9999999999994316E-2</v>
      </c>
      <c r="O100" s="15">
        <v>53.486655775030201</v>
      </c>
      <c r="P100" s="16">
        <f t="shared" si="28"/>
        <v>-0.10000000000000142</v>
      </c>
      <c r="Q100" s="118">
        <v>57.642490000000002</v>
      </c>
      <c r="R100" s="13">
        <f t="shared" si="42"/>
        <v>-0.5</v>
      </c>
      <c r="S100" s="105">
        <v>55.243276354059098</v>
      </c>
      <c r="T100" s="106">
        <f t="shared" si="29"/>
        <v>-0.89999999999999858</v>
      </c>
      <c r="U100" s="14">
        <f t="shared" si="43"/>
        <v>-2.1999999999999957</v>
      </c>
      <c r="V100" s="115">
        <v>56.0230242572894</v>
      </c>
      <c r="W100" s="16">
        <f t="shared" si="30"/>
        <v>-0.70000000000000284</v>
      </c>
      <c r="X100" s="118">
        <v>56.60622</v>
      </c>
      <c r="Y100" s="13">
        <f t="shared" si="44"/>
        <v>-1.5</v>
      </c>
      <c r="Z100" s="105">
        <v>54.917822199164803</v>
      </c>
      <c r="AA100" s="106">
        <f t="shared" si="31"/>
        <v>-0.39999999999999858</v>
      </c>
      <c r="AB100" s="14">
        <f t="shared" si="45"/>
        <v>-2.7000000000000028</v>
      </c>
      <c r="AC100" s="15">
        <v>55.148857487446399</v>
      </c>
      <c r="AD100" s="16">
        <f t="shared" si="32"/>
        <v>-0.69999999999999574</v>
      </c>
      <c r="AE100" s="118">
        <v>52.590670000000003</v>
      </c>
      <c r="AF100" s="13">
        <f t="shared" si="46"/>
        <v>0.70000000000000284</v>
      </c>
      <c r="AG100" s="105">
        <v>52.237091217415397</v>
      </c>
      <c r="AH100" s="106">
        <f t="shared" si="33"/>
        <v>0.70000000000000284</v>
      </c>
      <c r="AI100" s="14">
        <f t="shared" si="47"/>
        <v>0.5</v>
      </c>
      <c r="AJ100" s="15">
        <v>51.806033291449801</v>
      </c>
      <c r="AK100" s="16">
        <f t="shared" si="34"/>
        <v>-0.20000000000000284</v>
      </c>
      <c r="AL100" s="118">
        <v>50.906739999999999</v>
      </c>
      <c r="AM100" s="13">
        <f t="shared" si="35"/>
        <v>2.5</v>
      </c>
      <c r="AN100" s="17">
        <f t="shared" si="48"/>
        <v>3.6999999999999957</v>
      </c>
      <c r="AO100" s="105">
        <v>51.337000000000003</v>
      </c>
      <c r="AP100" s="106">
        <f t="shared" si="36"/>
        <v>2.8999999999999986</v>
      </c>
      <c r="AQ100" s="14">
        <f t="shared" si="49"/>
        <v>4</v>
      </c>
      <c r="AR100" s="15">
        <v>48.565591958552702</v>
      </c>
      <c r="AS100" s="16">
        <f t="shared" si="37"/>
        <v>0</v>
      </c>
    </row>
    <row r="101" spans="1:45" s="58" customFormat="1">
      <c r="A101" s="10">
        <v>2013</v>
      </c>
      <c r="B101" s="59" t="s">
        <v>4</v>
      </c>
      <c r="C101" s="118">
        <v>51.849780000000003</v>
      </c>
      <c r="D101" s="13">
        <f t="shared" si="38"/>
        <v>9.9999999999994316E-2</v>
      </c>
      <c r="E101" s="105">
        <v>52.8289113449433</v>
      </c>
      <c r="F101" s="106">
        <f t="shared" si="25"/>
        <v>-0.30000000000000426</v>
      </c>
      <c r="G101" s="14">
        <f t="shared" si="39"/>
        <v>9.9999999999994316E-2</v>
      </c>
      <c r="H101" s="108">
        <v>52.508208831037003</v>
      </c>
      <c r="I101" s="109">
        <f t="shared" si="26"/>
        <v>-0.5</v>
      </c>
      <c r="J101" s="118">
        <v>48.1479</v>
      </c>
      <c r="K101" s="13">
        <f t="shared" si="40"/>
        <v>-1.8999999999999986</v>
      </c>
      <c r="L101" s="105">
        <v>51.9881500468518</v>
      </c>
      <c r="M101" s="106">
        <f t="shared" si="27"/>
        <v>-1.7999999999999972</v>
      </c>
      <c r="N101" s="14">
        <f t="shared" si="41"/>
        <v>-1.7000000000000028</v>
      </c>
      <c r="O101" s="15">
        <v>53.366194035025501</v>
      </c>
      <c r="P101" s="16">
        <f t="shared" si="28"/>
        <v>-0.10000000000000142</v>
      </c>
      <c r="Q101" s="118">
        <v>54.147979999999997</v>
      </c>
      <c r="R101" s="13">
        <f t="shared" si="42"/>
        <v>-0.29999999999999716</v>
      </c>
      <c r="S101" s="105">
        <v>55.540122585384097</v>
      </c>
      <c r="T101" s="106">
        <f t="shared" si="29"/>
        <v>0.29999999999999716</v>
      </c>
      <c r="U101" s="14">
        <f t="shared" si="43"/>
        <v>-0.29999999999999716</v>
      </c>
      <c r="V101" s="115">
        <v>55.205077263133397</v>
      </c>
      <c r="W101" s="16">
        <f t="shared" si="30"/>
        <v>-0.79999999999999716</v>
      </c>
      <c r="X101" s="118">
        <v>53.363230000000001</v>
      </c>
      <c r="Y101" s="13">
        <f t="shared" si="44"/>
        <v>-0.89999999999999858</v>
      </c>
      <c r="Z101" s="105">
        <v>54.722312075461502</v>
      </c>
      <c r="AA101" s="106">
        <f t="shared" si="31"/>
        <v>-0.19999999999999574</v>
      </c>
      <c r="AB101" s="14">
        <f t="shared" si="45"/>
        <v>-1.0999999999999943</v>
      </c>
      <c r="AC101" s="15">
        <v>54.450449481631203</v>
      </c>
      <c r="AD101" s="16">
        <f t="shared" si="32"/>
        <v>-0.60000000000000142</v>
      </c>
      <c r="AE101" s="118">
        <v>50.896859999999997</v>
      </c>
      <c r="AF101" s="13">
        <f t="shared" si="46"/>
        <v>0.19999999999999574</v>
      </c>
      <c r="AG101" s="105">
        <v>51.945294210106397</v>
      </c>
      <c r="AH101" s="106">
        <f t="shared" si="33"/>
        <v>-0.30000000000000426</v>
      </c>
      <c r="AI101" s="14">
        <f t="shared" si="47"/>
        <v>0.19999999999999574</v>
      </c>
      <c r="AJ101" s="15">
        <v>51.536939732634998</v>
      </c>
      <c r="AK101" s="16">
        <f t="shared" si="34"/>
        <v>-0.29999999999999716</v>
      </c>
      <c r="AL101" s="118">
        <v>48.991030000000002</v>
      </c>
      <c r="AM101" s="13">
        <f t="shared" si="35"/>
        <v>-1.8999999999999986</v>
      </c>
      <c r="AN101" s="17">
        <f t="shared" si="48"/>
        <v>1.7000000000000028</v>
      </c>
      <c r="AO101" s="105">
        <v>48.991</v>
      </c>
      <c r="AP101" s="106">
        <f t="shared" si="36"/>
        <v>-2.2999999999999972</v>
      </c>
      <c r="AQ101" s="14">
        <f t="shared" si="49"/>
        <v>1.7000000000000028</v>
      </c>
      <c r="AR101" s="15">
        <v>48.531205880044901</v>
      </c>
      <c r="AS101" s="16">
        <f t="shared" si="37"/>
        <v>-0.10000000000000142</v>
      </c>
    </row>
    <row r="102" spans="1:45" s="58" customFormat="1">
      <c r="A102" s="10"/>
      <c r="B102" s="59" t="s">
        <v>5</v>
      </c>
      <c r="C102" s="118">
        <v>51.101320000000001</v>
      </c>
      <c r="D102" s="13">
        <f t="shared" si="38"/>
        <v>-1.2999999999999972</v>
      </c>
      <c r="E102" s="105">
        <v>51.638439488655202</v>
      </c>
      <c r="F102" s="106">
        <f t="shared" si="25"/>
        <v>-1.1999999999999957</v>
      </c>
      <c r="G102" s="14">
        <f t="shared" si="39"/>
        <v>-1.1999999999999957</v>
      </c>
      <c r="H102" s="108">
        <v>52.094050892681302</v>
      </c>
      <c r="I102" s="109">
        <f t="shared" si="26"/>
        <v>-0.39999999999999858</v>
      </c>
      <c r="J102" s="118">
        <v>50.847720000000002</v>
      </c>
      <c r="K102" s="13">
        <f t="shared" si="40"/>
        <v>1.0999999999999943</v>
      </c>
      <c r="L102" s="105">
        <v>53.262572900418199</v>
      </c>
      <c r="M102" s="106">
        <f t="shared" si="27"/>
        <v>1.2999999999999972</v>
      </c>
      <c r="N102" s="14">
        <f t="shared" si="41"/>
        <v>1.3999999999999986</v>
      </c>
      <c r="O102" s="15">
        <v>53.328714830169602</v>
      </c>
      <c r="P102" s="16">
        <f t="shared" si="28"/>
        <v>-0.10000000000000142</v>
      </c>
      <c r="Q102" s="118">
        <v>53.964759999999998</v>
      </c>
      <c r="R102" s="13">
        <f t="shared" si="42"/>
        <v>-1.8999999999999986</v>
      </c>
      <c r="S102" s="105">
        <v>54.646110352514697</v>
      </c>
      <c r="T102" s="106">
        <f t="shared" si="29"/>
        <v>-0.89999999999999858</v>
      </c>
      <c r="U102" s="14">
        <f t="shared" si="43"/>
        <v>-1.8999999999999986</v>
      </c>
      <c r="V102" s="115">
        <v>54.497863844484698</v>
      </c>
      <c r="W102" s="16">
        <f t="shared" si="30"/>
        <v>-0.70000000000000284</v>
      </c>
      <c r="X102" s="118">
        <v>52.753300000000003</v>
      </c>
      <c r="Y102" s="13">
        <f t="shared" si="44"/>
        <v>-1.8000000000000043</v>
      </c>
      <c r="Z102" s="105">
        <v>53.469337918706799</v>
      </c>
      <c r="AA102" s="106">
        <f t="shared" si="31"/>
        <v>-1.2000000000000028</v>
      </c>
      <c r="AB102" s="14">
        <f t="shared" si="45"/>
        <v>-1.8999999999999986</v>
      </c>
      <c r="AC102" s="15">
        <v>53.894181313501797</v>
      </c>
      <c r="AD102" s="16">
        <f t="shared" si="32"/>
        <v>-0.60000000000000142</v>
      </c>
      <c r="AE102" s="118">
        <v>50</v>
      </c>
      <c r="AF102" s="13">
        <f t="shared" si="46"/>
        <v>-1.2999999999999972</v>
      </c>
      <c r="AG102" s="105">
        <v>50.325763965058997</v>
      </c>
      <c r="AH102" s="106">
        <f t="shared" si="33"/>
        <v>-1.6000000000000014</v>
      </c>
      <c r="AI102" s="14">
        <f t="shared" si="47"/>
        <v>-1.2000000000000028</v>
      </c>
      <c r="AJ102" s="15">
        <v>51.226565744334501</v>
      </c>
      <c r="AK102" s="16">
        <f t="shared" si="34"/>
        <v>-0.29999999999999716</v>
      </c>
      <c r="AL102" s="118">
        <v>47.687220000000003</v>
      </c>
      <c r="AM102" s="13">
        <f t="shared" si="35"/>
        <v>-1.2999999999999972</v>
      </c>
      <c r="AN102" s="17">
        <f t="shared" si="48"/>
        <v>0.10000000000000142</v>
      </c>
      <c r="AO102" s="105">
        <v>47.687220000000003</v>
      </c>
      <c r="AP102" s="106">
        <f t="shared" si="36"/>
        <v>-1.2999999999999972</v>
      </c>
      <c r="AQ102" s="14">
        <f t="shared" si="49"/>
        <v>0</v>
      </c>
      <c r="AR102" s="15">
        <v>48.488994246257498</v>
      </c>
      <c r="AS102" s="16">
        <f t="shared" si="37"/>
        <v>0</v>
      </c>
    </row>
    <row r="103" spans="1:45" s="58" customFormat="1">
      <c r="A103" s="10"/>
      <c r="B103" s="59" t="s">
        <v>6</v>
      </c>
      <c r="C103" s="118">
        <v>51.324150000000003</v>
      </c>
      <c r="D103" s="13">
        <f t="shared" si="38"/>
        <v>-3.1000000000000014</v>
      </c>
      <c r="E103" s="105">
        <v>51.747905205420302</v>
      </c>
      <c r="F103" s="106">
        <f t="shared" si="25"/>
        <v>0.10000000000000142</v>
      </c>
      <c r="G103" s="14">
        <f t="shared" si="39"/>
        <v>-2.1999999999999957</v>
      </c>
      <c r="H103" s="108">
        <v>51.815994640780403</v>
      </c>
      <c r="I103" s="109">
        <f t="shared" si="26"/>
        <v>-0.30000000000000426</v>
      </c>
      <c r="J103" s="118">
        <v>54.49962</v>
      </c>
      <c r="K103" s="13">
        <f t="shared" si="40"/>
        <v>0.10000000000000142</v>
      </c>
      <c r="L103" s="105">
        <v>54.2822726959159</v>
      </c>
      <c r="M103" s="106">
        <f t="shared" si="27"/>
        <v>1</v>
      </c>
      <c r="N103" s="14">
        <f t="shared" si="41"/>
        <v>0.5</v>
      </c>
      <c r="O103" s="15">
        <v>53.345203123634803</v>
      </c>
      <c r="P103" s="16">
        <f t="shared" si="28"/>
        <v>0</v>
      </c>
      <c r="Q103" s="118">
        <v>52.224580000000003</v>
      </c>
      <c r="R103" s="13">
        <f t="shared" si="42"/>
        <v>-5.7999999999999972</v>
      </c>
      <c r="S103" s="105">
        <v>53.498422321283499</v>
      </c>
      <c r="T103" s="106">
        <f t="shared" si="29"/>
        <v>-1.1000000000000014</v>
      </c>
      <c r="U103" s="14">
        <f t="shared" si="43"/>
        <v>-4.2000000000000028</v>
      </c>
      <c r="V103" s="115">
        <v>54.075441999603001</v>
      </c>
      <c r="W103" s="16">
        <f t="shared" si="30"/>
        <v>-0.39999999999999858</v>
      </c>
      <c r="X103" s="118">
        <v>52.330509999999997</v>
      </c>
      <c r="Y103" s="13">
        <f t="shared" si="44"/>
        <v>-6.3000000000000043</v>
      </c>
      <c r="Z103" s="105">
        <v>53.331438912033597</v>
      </c>
      <c r="AA103" s="106">
        <f t="shared" si="31"/>
        <v>-0.20000000000000284</v>
      </c>
      <c r="AB103" s="14">
        <f t="shared" si="45"/>
        <v>-4.6000000000000014</v>
      </c>
      <c r="AC103" s="15">
        <v>53.521184014927996</v>
      </c>
      <c r="AD103" s="16">
        <f t="shared" si="32"/>
        <v>-0.39999999999999858</v>
      </c>
      <c r="AE103" s="118">
        <v>51.588979999999999</v>
      </c>
      <c r="AF103" s="13">
        <f t="shared" si="46"/>
        <v>-0.79999999999999716</v>
      </c>
      <c r="AG103" s="105">
        <v>51.415530494818903</v>
      </c>
      <c r="AH103" s="106">
        <f t="shared" si="33"/>
        <v>1.1000000000000014</v>
      </c>
      <c r="AI103" s="14">
        <f t="shared" si="47"/>
        <v>-0.10000000000000142</v>
      </c>
      <c r="AJ103" s="15">
        <v>50.932333421443602</v>
      </c>
      <c r="AK103" s="16">
        <f t="shared" si="34"/>
        <v>-0.30000000000000426</v>
      </c>
      <c r="AL103" s="118">
        <v>49.152540000000002</v>
      </c>
      <c r="AM103" s="13">
        <f t="shared" si="35"/>
        <v>1.5</v>
      </c>
      <c r="AN103" s="17">
        <f t="shared" si="48"/>
        <v>0.70000000000000284</v>
      </c>
      <c r="AO103" s="105">
        <v>49</v>
      </c>
      <c r="AP103" s="106">
        <f t="shared" si="36"/>
        <v>1.2999999999999972</v>
      </c>
      <c r="AQ103" s="14">
        <f t="shared" si="49"/>
        <v>0.5</v>
      </c>
      <c r="AR103" s="15">
        <v>48.456857988418903</v>
      </c>
      <c r="AS103" s="16">
        <f t="shared" si="37"/>
        <v>0</v>
      </c>
    </row>
    <row r="104" spans="1:45" s="58" customFormat="1">
      <c r="A104" s="10"/>
      <c r="B104" s="59" t="s">
        <v>7</v>
      </c>
      <c r="C104" s="118">
        <v>52.537390000000002</v>
      </c>
      <c r="D104" s="13">
        <f t="shared" si="38"/>
        <v>-0.60000000000000142</v>
      </c>
      <c r="E104" s="105">
        <v>51.893241822478601</v>
      </c>
      <c r="F104" s="106">
        <f t="shared" si="25"/>
        <v>0.19999999999999574</v>
      </c>
      <c r="G104" s="14">
        <f t="shared" si="39"/>
        <v>-1.3000000000000043</v>
      </c>
      <c r="H104" s="108">
        <v>51.613147076645099</v>
      </c>
      <c r="I104" s="109">
        <f t="shared" si="26"/>
        <v>-0.19999999999999574</v>
      </c>
      <c r="J104" s="118">
        <v>53.802669999999999</v>
      </c>
      <c r="K104" s="13">
        <f t="shared" si="40"/>
        <v>0.29999999999999716</v>
      </c>
      <c r="L104" s="105">
        <v>53.630251445381603</v>
      </c>
      <c r="M104" s="106">
        <f t="shared" si="27"/>
        <v>-0.69999999999999574</v>
      </c>
      <c r="N104" s="14">
        <f t="shared" si="41"/>
        <v>0.20000000000000284</v>
      </c>
      <c r="O104" s="15">
        <v>53.270847191764297</v>
      </c>
      <c r="P104" s="16">
        <f t="shared" si="28"/>
        <v>0</v>
      </c>
      <c r="Q104" s="118">
        <v>55.341880000000003</v>
      </c>
      <c r="R104" s="13">
        <f t="shared" si="42"/>
        <v>-2.3000000000000043</v>
      </c>
      <c r="S104" s="105">
        <v>54.273327956198202</v>
      </c>
      <c r="T104" s="106">
        <f t="shared" si="29"/>
        <v>0.79999999999999716</v>
      </c>
      <c r="U104" s="14">
        <f t="shared" si="43"/>
        <v>-3.4000000000000057</v>
      </c>
      <c r="V104" s="115">
        <v>53.882075634721701</v>
      </c>
      <c r="W104" s="16">
        <f t="shared" si="30"/>
        <v>-0.20000000000000284</v>
      </c>
      <c r="X104" s="118">
        <v>55.55556</v>
      </c>
      <c r="Y104" s="13">
        <f t="shared" si="44"/>
        <v>-0.10000000000000142</v>
      </c>
      <c r="Z104" s="105">
        <v>54.035496928589602</v>
      </c>
      <c r="AA104" s="106">
        <f t="shared" si="31"/>
        <v>0.70000000000000284</v>
      </c>
      <c r="AB104" s="14">
        <f t="shared" si="45"/>
        <v>-1.8999999999999986</v>
      </c>
      <c r="AC104" s="15">
        <v>53.253434446228802</v>
      </c>
      <c r="AD104" s="16">
        <f t="shared" si="32"/>
        <v>-0.20000000000000284</v>
      </c>
      <c r="AE104" s="118">
        <v>50.854700000000001</v>
      </c>
      <c r="AF104" s="13">
        <f t="shared" si="46"/>
        <v>-1.6000000000000014</v>
      </c>
      <c r="AG104" s="105">
        <v>50.525714611786597</v>
      </c>
      <c r="AH104" s="106">
        <f t="shared" si="33"/>
        <v>-0.89999999999999858</v>
      </c>
      <c r="AI104" s="14">
        <f t="shared" si="47"/>
        <v>-1.7000000000000028</v>
      </c>
      <c r="AJ104" s="15">
        <v>50.628318068466697</v>
      </c>
      <c r="AK104" s="16">
        <f t="shared" si="34"/>
        <v>-0.29999999999999716</v>
      </c>
      <c r="AL104" s="118">
        <v>48.397440000000003</v>
      </c>
      <c r="AM104" s="13">
        <f t="shared" si="35"/>
        <v>-0.80000000000000426</v>
      </c>
      <c r="AN104" s="17">
        <f t="shared" si="48"/>
        <v>1.7999999999999972</v>
      </c>
      <c r="AO104" s="105">
        <v>48.397440000000003</v>
      </c>
      <c r="AP104" s="106">
        <f t="shared" si="36"/>
        <v>-0.60000000000000142</v>
      </c>
      <c r="AQ104" s="14">
        <f t="shared" si="49"/>
        <v>1.7999999999999972</v>
      </c>
      <c r="AR104" s="15">
        <v>48.4518455084282</v>
      </c>
      <c r="AS104" s="16">
        <f t="shared" si="37"/>
        <v>0</v>
      </c>
    </row>
    <row r="105" spans="1:45" s="58" customFormat="1">
      <c r="A105" s="10"/>
      <c r="B105" s="59" t="s">
        <v>6</v>
      </c>
      <c r="C105" s="118">
        <v>50.427349999999997</v>
      </c>
      <c r="D105" s="13">
        <f t="shared" si="38"/>
        <v>-4.6000000000000014</v>
      </c>
      <c r="E105" s="105">
        <v>50.681034997093597</v>
      </c>
      <c r="F105" s="106">
        <f t="shared" si="25"/>
        <v>-1.1999999999999957</v>
      </c>
      <c r="G105" s="14">
        <f t="shared" si="39"/>
        <v>-4.5</v>
      </c>
      <c r="H105" s="108">
        <v>51.386695456054802</v>
      </c>
      <c r="I105" s="109">
        <f t="shared" si="26"/>
        <v>-0.20000000000000284</v>
      </c>
      <c r="J105" s="118">
        <v>52.796019999999999</v>
      </c>
      <c r="K105" s="13">
        <f t="shared" si="40"/>
        <v>-1.1000000000000014</v>
      </c>
      <c r="L105" s="105">
        <v>52.6035317758624</v>
      </c>
      <c r="M105" s="106">
        <f t="shared" si="27"/>
        <v>-1</v>
      </c>
      <c r="N105" s="14">
        <f t="shared" si="41"/>
        <v>-1.5</v>
      </c>
      <c r="O105" s="15">
        <v>53.074444271672697</v>
      </c>
      <c r="P105" s="16">
        <f t="shared" si="28"/>
        <v>-0.19999999999999574</v>
      </c>
      <c r="Q105" s="118">
        <v>52.350430000000003</v>
      </c>
      <c r="R105" s="13">
        <f t="shared" si="42"/>
        <v>-6.8000000000000043</v>
      </c>
      <c r="S105" s="105">
        <v>52.530869127119303</v>
      </c>
      <c r="T105" s="106">
        <f t="shared" si="29"/>
        <v>-1.7999999999999972</v>
      </c>
      <c r="U105" s="14">
        <f t="shared" si="43"/>
        <v>-6.7000000000000028</v>
      </c>
      <c r="V105" s="115">
        <v>53.657116803835599</v>
      </c>
      <c r="W105" s="16">
        <f t="shared" si="30"/>
        <v>-0.19999999999999574</v>
      </c>
      <c r="X105" s="118">
        <v>51.495730000000002</v>
      </c>
      <c r="Y105" s="13">
        <f t="shared" si="44"/>
        <v>-6.6000000000000014</v>
      </c>
      <c r="Z105" s="105">
        <v>51.540330669560099</v>
      </c>
      <c r="AA105" s="106">
        <f t="shared" si="31"/>
        <v>-2.5</v>
      </c>
      <c r="AB105" s="14">
        <f t="shared" si="45"/>
        <v>-6.8999999999999986</v>
      </c>
      <c r="AC105" s="15">
        <v>52.949162447324902</v>
      </c>
      <c r="AD105" s="16">
        <f t="shared" si="32"/>
        <v>-0.39999999999999858</v>
      </c>
      <c r="AE105" s="118">
        <v>50</v>
      </c>
      <c r="AF105" s="13">
        <f t="shared" si="46"/>
        <v>-4.2000000000000028</v>
      </c>
      <c r="AG105" s="105">
        <v>49.9250452003592</v>
      </c>
      <c r="AH105" s="106">
        <f t="shared" si="33"/>
        <v>-0.60000000000000142</v>
      </c>
      <c r="AI105" s="14">
        <f t="shared" si="47"/>
        <v>-4.1000000000000014</v>
      </c>
      <c r="AJ105" s="15">
        <v>50.321196786350498</v>
      </c>
      <c r="AK105" s="16">
        <f t="shared" si="34"/>
        <v>-0.30000000000000426</v>
      </c>
      <c r="AL105" s="118">
        <v>47.863250000000001</v>
      </c>
      <c r="AM105" s="13">
        <f t="shared" si="35"/>
        <v>-0.5</v>
      </c>
      <c r="AN105" s="17">
        <f t="shared" si="48"/>
        <v>-0.70000000000000284</v>
      </c>
      <c r="AO105" s="105">
        <v>47.863250000000001</v>
      </c>
      <c r="AP105" s="106">
        <f t="shared" si="36"/>
        <v>-0.5</v>
      </c>
      <c r="AQ105" s="14">
        <f t="shared" si="49"/>
        <v>-0.70000000000000284</v>
      </c>
      <c r="AR105" s="15">
        <v>48.496260282393102</v>
      </c>
      <c r="AS105" s="16">
        <f t="shared" si="37"/>
        <v>0</v>
      </c>
    </row>
    <row r="106" spans="1:45" s="58" customFormat="1">
      <c r="A106" s="10"/>
      <c r="B106" s="59" t="s">
        <v>8</v>
      </c>
      <c r="C106" s="118">
        <v>51.755319999999998</v>
      </c>
      <c r="D106" s="13">
        <f t="shared" si="38"/>
        <v>-1.3000000000000043</v>
      </c>
      <c r="E106" s="105">
        <v>51.743011877649003</v>
      </c>
      <c r="F106" s="106">
        <f t="shared" si="25"/>
        <v>1</v>
      </c>
      <c r="G106" s="14">
        <f t="shared" si="39"/>
        <v>-1.5999999999999943</v>
      </c>
      <c r="H106" s="108">
        <v>51.0867538416503</v>
      </c>
      <c r="I106" s="109">
        <f t="shared" si="26"/>
        <v>-0.29999999999999716</v>
      </c>
      <c r="J106" s="118">
        <v>51.782510000000002</v>
      </c>
      <c r="K106" s="13">
        <f t="shared" si="40"/>
        <v>-2.1000000000000014</v>
      </c>
      <c r="L106" s="105">
        <v>52.418630812943903</v>
      </c>
      <c r="M106" s="106">
        <f t="shared" si="27"/>
        <v>-0.20000000000000284</v>
      </c>
      <c r="N106" s="14">
        <f t="shared" si="41"/>
        <v>-1.8999999999999986</v>
      </c>
      <c r="O106" s="15">
        <v>52.713276691946</v>
      </c>
      <c r="P106" s="16">
        <f t="shared" si="28"/>
        <v>-0.39999999999999858</v>
      </c>
      <c r="Q106" s="118">
        <v>53.829790000000003</v>
      </c>
      <c r="R106" s="13">
        <f t="shared" si="42"/>
        <v>-2.4000000000000057</v>
      </c>
      <c r="S106" s="105">
        <v>54.000894250657403</v>
      </c>
      <c r="T106" s="106">
        <f t="shared" si="29"/>
        <v>1.5</v>
      </c>
      <c r="U106" s="14">
        <f t="shared" si="43"/>
        <v>-2.5</v>
      </c>
      <c r="V106" s="115">
        <v>53.196861953667899</v>
      </c>
      <c r="W106" s="16">
        <f t="shared" si="30"/>
        <v>-0.5</v>
      </c>
      <c r="X106" s="118">
        <v>53.829790000000003</v>
      </c>
      <c r="Y106" s="13">
        <f t="shared" si="44"/>
        <v>-2.4000000000000057</v>
      </c>
      <c r="Z106" s="105">
        <v>53.867250343938501</v>
      </c>
      <c r="AA106" s="106">
        <f t="shared" si="31"/>
        <v>2.3999999999999986</v>
      </c>
      <c r="AB106" s="14">
        <f t="shared" si="45"/>
        <v>-2.5</v>
      </c>
      <c r="AC106" s="15">
        <v>52.568609516368497</v>
      </c>
      <c r="AD106" s="16">
        <f t="shared" si="32"/>
        <v>-0.29999999999999716</v>
      </c>
      <c r="AE106" s="118">
        <v>50.957450000000001</v>
      </c>
      <c r="AF106" s="13">
        <f t="shared" si="46"/>
        <v>-1.5</v>
      </c>
      <c r="AG106" s="105">
        <v>50.789266887628699</v>
      </c>
      <c r="AH106" s="106">
        <f t="shared" si="33"/>
        <v>0.89999999999999858</v>
      </c>
      <c r="AI106" s="14">
        <f t="shared" si="47"/>
        <v>-1.5</v>
      </c>
      <c r="AJ106" s="15">
        <v>49.987729778234602</v>
      </c>
      <c r="AK106" s="16">
        <f t="shared" si="34"/>
        <v>-0.29999999999999716</v>
      </c>
      <c r="AL106" s="118">
        <v>48.404260000000001</v>
      </c>
      <c r="AM106" s="13">
        <f t="shared" si="35"/>
        <v>0.5</v>
      </c>
      <c r="AN106" s="17">
        <f t="shared" si="48"/>
        <v>0.69999999999999574</v>
      </c>
      <c r="AO106" s="105">
        <v>48.404260000000001</v>
      </c>
      <c r="AP106" s="106">
        <f t="shared" si="36"/>
        <v>0.5</v>
      </c>
      <c r="AQ106" s="14">
        <f t="shared" si="49"/>
        <v>0.69999999999999574</v>
      </c>
      <c r="AR106" s="15">
        <v>48.598885788824397</v>
      </c>
      <c r="AS106" s="16">
        <f t="shared" si="37"/>
        <v>0.10000000000000142</v>
      </c>
    </row>
    <row r="107" spans="1:45" s="58" customFormat="1">
      <c r="A107" s="10"/>
      <c r="B107" s="59" t="s">
        <v>8</v>
      </c>
      <c r="C107" s="118">
        <v>51.244590000000002</v>
      </c>
      <c r="D107" s="13">
        <f t="shared" si="38"/>
        <v>-1.0999999999999943</v>
      </c>
      <c r="E107" s="105">
        <v>51.613843668948498</v>
      </c>
      <c r="F107" s="106">
        <f t="shared" si="25"/>
        <v>-0.10000000000000142</v>
      </c>
      <c r="G107" s="14">
        <f t="shared" si="39"/>
        <v>-1</v>
      </c>
      <c r="H107" s="108">
        <v>50.7611475980043</v>
      </c>
      <c r="I107" s="109">
        <f t="shared" si="26"/>
        <v>-0.30000000000000426</v>
      </c>
      <c r="J107" s="118">
        <v>54.183570000000003</v>
      </c>
      <c r="K107" s="13">
        <f t="shared" si="40"/>
        <v>0.90000000000000568</v>
      </c>
      <c r="L107" s="105">
        <v>53.6311695694828</v>
      </c>
      <c r="M107" s="106">
        <f t="shared" si="27"/>
        <v>1.2000000000000028</v>
      </c>
      <c r="N107" s="14">
        <f t="shared" si="41"/>
        <v>0.89999999999999858</v>
      </c>
      <c r="O107" s="15">
        <v>52.297967793449502</v>
      </c>
      <c r="P107" s="16">
        <f t="shared" si="28"/>
        <v>-0.40000000000000568</v>
      </c>
      <c r="Q107" s="118">
        <v>54.220779999999998</v>
      </c>
      <c r="R107" s="13">
        <f t="shared" si="42"/>
        <v>-2.0999999999999943</v>
      </c>
      <c r="S107" s="105">
        <v>54.301870073269399</v>
      </c>
      <c r="T107" s="106">
        <f t="shared" si="29"/>
        <v>0.29999999999999716</v>
      </c>
      <c r="U107" s="14">
        <f t="shared" si="43"/>
        <v>-2.1000000000000014</v>
      </c>
      <c r="V107" s="115">
        <v>52.577162330990298</v>
      </c>
      <c r="W107" s="16">
        <f t="shared" si="30"/>
        <v>-0.60000000000000142</v>
      </c>
      <c r="X107" s="118">
        <v>52.813850000000002</v>
      </c>
      <c r="Y107" s="13">
        <f t="shared" si="44"/>
        <v>-1.5</v>
      </c>
      <c r="Z107" s="105">
        <v>53.031871661714703</v>
      </c>
      <c r="AA107" s="106">
        <f t="shared" si="31"/>
        <v>-0.89999999999999858</v>
      </c>
      <c r="AB107" s="14">
        <f t="shared" si="45"/>
        <v>-1.2999999999999972</v>
      </c>
      <c r="AC107" s="15">
        <v>52.144978958790503</v>
      </c>
      <c r="AD107" s="16">
        <f t="shared" si="32"/>
        <v>-0.5</v>
      </c>
      <c r="AE107" s="118">
        <v>49.1342</v>
      </c>
      <c r="AF107" s="13">
        <f t="shared" si="46"/>
        <v>-1.8999999999999986</v>
      </c>
      <c r="AG107" s="105">
        <v>49.686447861656603</v>
      </c>
      <c r="AH107" s="106">
        <f t="shared" si="33"/>
        <v>-1.0999999999999943</v>
      </c>
      <c r="AI107" s="14">
        <f t="shared" si="47"/>
        <v>-1.7999999999999972</v>
      </c>
      <c r="AJ107" s="15">
        <v>49.719687333099202</v>
      </c>
      <c r="AK107" s="16">
        <f t="shared" si="34"/>
        <v>-0.29999999999999716</v>
      </c>
      <c r="AL107" s="118">
        <v>48.809519999999999</v>
      </c>
      <c r="AM107" s="13">
        <f t="shared" si="35"/>
        <v>0.39999999999999858</v>
      </c>
      <c r="AN107" s="17">
        <f t="shared" si="48"/>
        <v>1.3999999999999986</v>
      </c>
      <c r="AO107" s="105">
        <v>48.809519999999999</v>
      </c>
      <c r="AP107" s="106">
        <f t="shared" si="36"/>
        <v>0.39999999999999858</v>
      </c>
      <c r="AQ107" s="14">
        <f t="shared" si="49"/>
        <v>1.3999999999999986</v>
      </c>
      <c r="AR107" s="15">
        <v>48.759136919443399</v>
      </c>
      <c r="AS107" s="16">
        <f t="shared" si="37"/>
        <v>0.19999999999999574</v>
      </c>
    </row>
    <row r="108" spans="1:45" s="58" customFormat="1">
      <c r="A108" s="10"/>
      <c r="B108" s="59" t="s">
        <v>7</v>
      </c>
      <c r="C108" s="118">
        <v>49.815399999999997</v>
      </c>
      <c r="D108" s="13">
        <f t="shared" si="38"/>
        <v>-3.5</v>
      </c>
      <c r="E108" s="105">
        <v>50.0356118827712</v>
      </c>
      <c r="F108" s="106">
        <f t="shared" si="25"/>
        <v>-1.6000000000000014</v>
      </c>
      <c r="G108" s="14">
        <f t="shared" si="39"/>
        <v>-3.3999999999999986</v>
      </c>
      <c r="H108" s="108">
        <v>50.5049841115259</v>
      </c>
      <c r="I108" s="109">
        <f t="shared" si="26"/>
        <v>-0.29999999999999716</v>
      </c>
      <c r="J108" s="118">
        <v>51.27655</v>
      </c>
      <c r="K108" s="13">
        <f t="shared" si="40"/>
        <v>-4</v>
      </c>
      <c r="L108" s="105">
        <v>50.7911561488419</v>
      </c>
      <c r="M108" s="106">
        <f t="shared" si="27"/>
        <v>-2.8000000000000043</v>
      </c>
      <c r="N108" s="14">
        <f t="shared" si="41"/>
        <v>-4.1000000000000014</v>
      </c>
      <c r="O108" s="15">
        <v>52.0045424791386</v>
      </c>
      <c r="P108" s="16">
        <f t="shared" si="28"/>
        <v>-0.29999999999999716</v>
      </c>
      <c r="Q108" s="118">
        <v>52.109699999999997</v>
      </c>
      <c r="R108" s="13">
        <f t="shared" si="42"/>
        <v>-3.7999999999999972</v>
      </c>
      <c r="S108" s="105">
        <v>52.168922725649502</v>
      </c>
      <c r="T108" s="106">
        <f t="shared" si="29"/>
        <v>-2.0999999999999943</v>
      </c>
      <c r="U108" s="14">
        <f t="shared" si="43"/>
        <v>-4</v>
      </c>
      <c r="V108" s="115">
        <v>52.062514719019497</v>
      </c>
      <c r="W108" s="16">
        <f t="shared" si="30"/>
        <v>-0.5</v>
      </c>
      <c r="X108" s="118">
        <v>50.632910000000003</v>
      </c>
      <c r="Y108" s="13">
        <f t="shared" si="44"/>
        <v>-5.5</v>
      </c>
      <c r="Z108" s="105">
        <v>50.730433659379202</v>
      </c>
      <c r="AA108" s="106">
        <f t="shared" si="31"/>
        <v>-2.2999999999999972</v>
      </c>
      <c r="AB108" s="14">
        <f t="shared" si="45"/>
        <v>-5.5</v>
      </c>
      <c r="AC108" s="15">
        <v>51.811332246501998</v>
      </c>
      <c r="AD108" s="16">
        <f t="shared" si="32"/>
        <v>-0.30000000000000426</v>
      </c>
      <c r="AE108" s="118">
        <v>47.890300000000003</v>
      </c>
      <c r="AF108" s="13">
        <f t="shared" si="46"/>
        <v>-4.3999999999999986</v>
      </c>
      <c r="AG108" s="105">
        <v>47.908899048310403</v>
      </c>
      <c r="AH108" s="106">
        <f t="shared" si="33"/>
        <v>-1.8000000000000043</v>
      </c>
      <c r="AI108" s="14">
        <f t="shared" si="47"/>
        <v>-4.5</v>
      </c>
      <c r="AJ108" s="15">
        <v>49.557021762548899</v>
      </c>
      <c r="AK108" s="16">
        <f t="shared" si="34"/>
        <v>-0.10000000000000142</v>
      </c>
      <c r="AL108" s="118">
        <v>48.628689999999999</v>
      </c>
      <c r="AM108" s="13">
        <f t="shared" si="35"/>
        <v>-0.19999999999999574</v>
      </c>
      <c r="AN108" s="17">
        <f t="shared" si="48"/>
        <v>-0.19999999999999574</v>
      </c>
      <c r="AO108" s="105">
        <v>48.628689999999999</v>
      </c>
      <c r="AP108" s="106">
        <f t="shared" si="36"/>
        <v>-0.19999999999999574</v>
      </c>
      <c r="AQ108" s="14">
        <f t="shared" si="49"/>
        <v>-0.19999999999999574</v>
      </c>
      <c r="AR108" s="15">
        <v>48.956687970797397</v>
      </c>
      <c r="AS108" s="16">
        <f t="shared" si="37"/>
        <v>0.20000000000000284</v>
      </c>
    </row>
    <row r="109" spans="1:45" s="58" customFormat="1">
      <c r="A109" s="10"/>
      <c r="B109" s="59" t="s">
        <v>9</v>
      </c>
      <c r="C109" s="118">
        <v>49.290390000000002</v>
      </c>
      <c r="D109" s="13">
        <f t="shared" si="38"/>
        <v>-4.7000000000000028</v>
      </c>
      <c r="E109" s="105">
        <v>49.788255882806901</v>
      </c>
      <c r="F109" s="106">
        <f t="shared" si="25"/>
        <v>-0.20000000000000284</v>
      </c>
      <c r="G109" s="14">
        <f t="shared" si="39"/>
        <v>-4.7000000000000028</v>
      </c>
      <c r="H109" s="108">
        <v>50.457168964616997</v>
      </c>
      <c r="I109" s="109">
        <f t="shared" si="26"/>
        <v>0</v>
      </c>
      <c r="J109" s="118">
        <v>50.30227</v>
      </c>
      <c r="K109" s="13">
        <f t="shared" si="40"/>
        <v>-1.7000000000000028</v>
      </c>
      <c r="L109" s="105">
        <v>51.796281523531398</v>
      </c>
      <c r="M109" s="106">
        <f t="shared" si="27"/>
        <v>1</v>
      </c>
      <c r="N109" s="14">
        <f t="shared" si="41"/>
        <v>-1.7000000000000028</v>
      </c>
      <c r="O109" s="15">
        <v>52.006621005341501</v>
      </c>
      <c r="P109" s="16">
        <f t="shared" si="28"/>
        <v>0</v>
      </c>
      <c r="Q109" s="118">
        <v>49.34498</v>
      </c>
      <c r="R109" s="13">
        <f t="shared" si="42"/>
        <v>-8.1000000000000014</v>
      </c>
      <c r="S109" s="105">
        <v>50.442070711156298</v>
      </c>
      <c r="T109" s="106">
        <f t="shared" si="29"/>
        <v>-1.8000000000000043</v>
      </c>
      <c r="U109" s="14">
        <f t="shared" si="43"/>
        <v>-8.3000000000000043</v>
      </c>
      <c r="V109" s="115">
        <v>51.908332513539598</v>
      </c>
      <c r="W109" s="16">
        <f t="shared" si="30"/>
        <v>-0.20000000000000284</v>
      </c>
      <c r="X109" s="118">
        <v>50.109169999999999</v>
      </c>
      <c r="Y109" s="13">
        <f t="shared" si="44"/>
        <v>-7.6999999999999957</v>
      </c>
      <c r="Z109" s="105">
        <v>51.288562046105497</v>
      </c>
      <c r="AA109" s="106">
        <f t="shared" si="31"/>
        <v>0.59999999999999432</v>
      </c>
      <c r="AB109" s="14">
        <f t="shared" si="45"/>
        <v>-7.6000000000000014</v>
      </c>
      <c r="AC109" s="15">
        <v>51.722055515063801</v>
      </c>
      <c r="AD109" s="16">
        <f t="shared" si="32"/>
        <v>-9.9999999999994316E-2</v>
      </c>
      <c r="AE109" s="118">
        <v>48.58079</v>
      </c>
      <c r="AF109" s="13">
        <f t="shared" si="46"/>
        <v>-3</v>
      </c>
      <c r="AG109" s="105">
        <v>48.832721159053399</v>
      </c>
      <c r="AH109" s="106">
        <f t="shared" si="33"/>
        <v>0.89999999999999858</v>
      </c>
      <c r="AI109" s="14">
        <f t="shared" si="47"/>
        <v>-3</v>
      </c>
      <c r="AJ109" s="15">
        <v>49.573473714968898</v>
      </c>
      <c r="AK109" s="16">
        <f t="shared" si="34"/>
        <v>0</v>
      </c>
      <c r="AL109" s="118">
        <v>49.126640000000002</v>
      </c>
      <c r="AM109" s="13">
        <f t="shared" si="35"/>
        <v>0.5</v>
      </c>
      <c r="AN109" s="17">
        <f t="shared" si="48"/>
        <v>0</v>
      </c>
      <c r="AO109" s="105">
        <v>49.126640000000002</v>
      </c>
      <c r="AP109" s="106">
        <f t="shared" si="36"/>
        <v>0.5</v>
      </c>
      <c r="AQ109" s="14">
        <f t="shared" si="49"/>
        <v>0</v>
      </c>
      <c r="AR109" s="15">
        <v>49.160908859350798</v>
      </c>
      <c r="AS109" s="16">
        <f t="shared" si="37"/>
        <v>0.20000000000000284</v>
      </c>
    </row>
    <row r="110" spans="1:45" s="58" customFormat="1">
      <c r="A110" s="10"/>
      <c r="B110" s="59" t="s">
        <v>10</v>
      </c>
      <c r="C110" s="118">
        <v>50.718089999999997</v>
      </c>
      <c r="D110" s="13">
        <f t="shared" si="38"/>
        <v>-3.5999999999999943</v>
      </c>
      <c r="E110" s="105">
        <v>50.266986282053402</v>
      </c>
      <c r="F110" s="106">
        <f t="shared" si="25"/>
        <v>0.5</v>
      </c>
      <c r="G110" s="14">
        <f t="shared" si="39"/>
        <v>-3.7000000000000028</v>
      </c>
      <c r="H110" s="108">
        <v>50.710449478909801</v>
      </c>
      <c r="I110" s="109">
        <f t="shared" si="26"/>
        <v>0.20000000000000284</v>
      </c>
      <c r="J110" s="118">
        <v>52.681150000000002</v>
      </c>
      <c r="K110" s="13">
        <f t="shared" si="40"/>
        <v>-1.8999999999999986</v>
      </c>
      <c r="L110" s="105">
        <v>52.304291987640703</v>
      </c>
      <c r="M110" s="106">
        <f t="shared" si="27"/>
        <v>0.5</v>
      </c>
      <c r="N110" s="14">
        <f t="shared" si="41"/>
        <v>-2</v>
      </c>
      <c r="O110" s="15">
        <v>52.211729488152599</v>
      </c>
      <c r="P110" s="16">
        <f t="shared" si="28"/>
        <v>0.20000000000000284</v>
      </c>
      <c r="Q110" s="118">
        <v>51.170209999999997</v>
      </c>
      <c r="R110" s="13">
        <f t="shared" si="42"/>
        <v>-7.7999999999999972</v>
      </c>
      <c r="S110" s="105">
        <v>50.5145977920671</v>
      </c>
      <c r="T110" s="106">
        <f t="shared" si="29"/>
        <v>0.10000000000000142</v>
      </c>
      <c r="U110" s="14">
        <f t="shared" si="43"/>
        <v>-7.8999999999999986</v>
      </c>
      <c r="V110" s="115">
        <v>52.277344419391703</v>
      </c>
      <c r="W110" s="16">
        <f t="shared" si="30"/>
        <v>0.39999999999999858</v>
      </c>
      <c r="X110" s="118">
        <v>52.340429999999998</v>
      </c>
      <c r="Y110" s="13">
        <f t="shared" si="44"/>
        <v>-5.1000000000000014</v>
      </c>
      <c r="Z110" s="105">
        <v>51.641440942528803</v>
      </c>
      <c r="AA110" s="106">
        <f t="shared" si="31"/>
        <v>0.30000000000000426</v>
      </c>
      <c r="AB110" s="14">
        <f t="shared" si="45"/>
        <v>-5.1999999999999957</v>
      </c>
      <c r="AC110" s="15">
        <v>51.957561863856697</v>
      </c>
      <c r="AD110" s="16">
        <f t="shared" si="32"/>
        <v>0.29999999999999716</v>
      </c>
      <c r="AE110" s="118">
        <v>50</v>
      </c>
      <c r="AF110" s="13">
        <f t="shared" si="46"/>
        <v>-2.2999999999999972</v>
      </c>
      <c r="AG110" s="105">
        <v>49.907608105226302</v>
      </c>
      <c r="AH110" s="106">
        <f t="shared" si="33"/>
        <v>1.1000000000000014</v>
      </c>
      <c r="AI110" s="14">
        <f t="shared" si="47"/>
        <v>-2.6000000000000014</v>
      </c>
      <c r="AJ110" s="15">
        <v>49.812160040208703</v>
      </c>
      <c r="AK110" s="16">
        <f t="shared" si="34"/>
        <v>0.19999999999999574</v>
      </c>
      <c r="AL110" s="118">
        <v>49.361699999999999</v>
      </c>
      <c r="AM110" s="13">
        <f t="shared" si="35"/>
        <v>0.29999999999999716</v>
      </c>
      <c r="AN110" s="17">
        <f t="shared" si="48"/>
        <v>0.79999999999999716</v>
      </c>
      <c r="AO110" s="105">
        <v>49.361699999999999</v>
      </c>
      <c r="AP110" s="106">
        <f t="shared" si="36"/>
        <v>0.29999999999999716</v>
      </c>
      <c r="AQ110" s="14">
        <f t="shared" si="49"/>
        <v>0.79999999999999716</v>
      </c>
      <c r="AR110" s="15">
        <v>49.346261978291899</v>
      </c>
      <c r="AS110" s="16">
        <f t="shared" si="37"/>
        <v>9.9999999999994316E-2</v>
      </c>
    </row>
    <row r="111" spans="1:45" s="58" customFormat="1">
      <c r="A111" s="10"/>
      <c r="B111" s="59" t="s">
        <v>11</v>
      </c>
      <c r="C111" s="118">
        <v>52.024999999999999</v>
      </c>
      <c r="D111" s="13">
        <f t="shared" si="38"/>
        <v>-1.7999999999999972</v>
      </c>
      <c r="E111" s="105">
        <v>50.798347008195798</v>
      </c>
      <c r="F111" s="106">
        <f t="shared" si="25"/>
        <v>0.5</v>
      </c>
      <c r="G111" s="14">
        <f t="shared" si="39"/>
        <v>-1.9000000000000057</v>
      </c>
      <c r="H111" s="108">
        <v>51.184169557502798</v>
      </c>
      <c r="I111" s="109">
        <f t="shared" si="26"/>
        <v>0.5</v>
      </c>
      <c r="J111" s="118">
        <v>54.565689999999996</v>
      </c>
      <c r="K111" s="13">
        <f t="shared" si="40"/>
        <v>-1.6000000000000014</v>
      </c>
      <c r="L111" s="105">
        <v>51.878985112825298</v>
      </c>
      <c r="M111" s="106">
        <f t="shared" si="27"/>
        <v>-0.39999999999999858</v>
      </c>
      <c r="N111" s="14">
        <f t="shared" si="41"/>
        <v>-1.8000000000000043</v>
      </c>
      <c r="O111" s="15">
        <v>52.494657442790398</v>
      </c>
      <c r="P111" s="16">
        <f t="shared" si="28"/>
        <v>0.29999999999999716</v>
      </c>
      <c r="Q111" s="118">
        <v>53.9</v>
      </c>
      <c r="R111" s="13">
        <f t="shared" si="42"/>
        <v>-3.8000000000000043</v>
      </c>
      <c r="S111" s="105">
        <v>52.109975951107003</v>
      </c>
      <c r="T111" s="106">
        <f t="shared" si="29"/>
        <v>1.6000000000000014</v>
      </c>
      <c r="U111" s="14">
        <f t="shared" si="43"/>
        <v>-4</v>
      </c>
      <c r="V111" s="115">
        <v>53.085858341888702</v>
      </c>
      <c r="W111" s="16">
        <f t="shared" si="30"/>
        <v>0.80000000000000426</v>
      </c>
      <c r="X111" s="118">
        <v>53.7</v>
      </c>
      <c r="Y111" s="13">
        <f t="shared" si="44"/>
        <v>-3.1999999999999957</v>
      </c>
      <c r="Z111" s="105">
        <v>52.1363534074301</v>
      </c>
      <c r="AA111" s="106">
        <f t="shared" si="31"/>
        <v>0.5</v>
      </c>
      <c r="AB111" s="14">
        <f t="shared" si="45"/>
        <v>-3.1999999999999957</v>
      </c>
      <c r="AC111" s="15">
        <v>52.403457571927703</v>
      </c>
      <c r="AD111" s="16">
        <f t="shared" si="32"/>
        <v>0.39999999999999858</v>
      </c>
      <c r="AE111" s="118">
        <v>50.6</v>
      </c>
      <c r="AF111" s="13">
        <f t="shared" si="46"/>
        <v>-1.3999999999999986</v>
      </c>
      <c r="AG111" s="105">
        <v>49.874811174464</v>
      </c>
      <c r="AH111" s="106">
        <f t="shared" si="33"/>
        <v>0</v>
      </c>
      <c r="AI111" s="14">
        <f t="shared" si="47"/>
        <v>-1.6000000000000014</v>
      </c>
      <c r="AJ111" s="15">
        <v>50.181983757213303</v>
      </c>
      <c r="AK111" s="16">
        <f t="shared" si="34"/>
        <v>0.40000000000000568</v>
      </c>
      <c r="AL111" s="118">
        <v>49.9</v>
      </c>
      <c r="AM111" s="13">
        <f t="shared" si="35"/>
        <v>0.5</v>
      </c>
      <c r="AN111" s="17">
        <f t="shared" si="48"/>
        <v>1.5</v>
      </c>
      <c r="AO111" s="105">
        <v>49.9</v>
      </c>
      <c r="AP111" s="106">
        <f t="shared" si="36"/>
        <v>0.5</v>
      </c>
      <c r="AQ111" s="14">
        <f t="shared" si="49"/>
        <v>1.5</v>
      </c>
      <c r="AR111" s="15">
        <v>49.491665019011002</v>
      </c>
      <c r="AS111" s="16">
        <f t="shared" si="37"/>
        <v>0.20000000000000284</v>
      </c>
    </row>
    <row r="112" spans="1:45" s="58" customFormat="1">
      <c r="A112" s="10"/>
      <c r="B112" s="59" t="s">
        <v>12</v>
      </c>
      <c r="C112" s="118">
        <v>54.417070000000002</v>
      </c>
      <c r="D112" s="13">
        <f t="shared" si="38"/>
        <v>0</v>
      </c>
      <c r="E112" s="105">
        <v>53.539688376055501</v>
      </c>
      <c r="F112" s="106">
        <f t="shared" si="25"/>
        <v>2.7000000000000028</v>
      </c>
      <c r="G112" s="14">
        <f t="shared" si="39"/>
        <v>0.39999999999999858</v>
      </c>
      <c r="H112" s="108">
        <v>51.698065582889498</v>
      </c>
      <c r="I112" s="109">
        <f t="shared" si="26"/>
        <v>0.5</v>
      </c>
      <c r="J112" s="118">
        <v>57.50947</v>
      </c>
      <c r="K112" s="13">
        <f t="shared" si="40"/>
        <v>-0.70000000000000284</v>
      </c>
      <c r="L112" s="105">
        <v>53.705088960785702</v>
      </c>
      <c r="M112" s="106">
        <f t="shared" si="27"/>
        <v>1.8000000000000043</v>
      </c>
      <c r="N112" s="14">
        <f t="shared" si="41"/>
        <v>-9.9999999999994316E-2</v>
      </c>
      <c r="O112" s="15">
        <v>52.7996773185668</v>
      </c>
      <c r="P112" s="16">
        <f t="shared" si="28"/>
        <v>0.29999999999999716</v>
      </c>
      <c r="Q112" s="118">
        <v>57.33173</v>
      </c>
      <c r="R112" s="13">
        <f t="shared" si="42"/>
        <v>-0.30000000000000426</v>
      </c>
      <c r="S112" s="105">
        <v>56.245462182625097</v>
      </c>
      <c r="T112" s="106">
        <f t="shared" si="29"/>
        <v>4.1000000000000014</v>
      </c>
      <c r="U112" s="14">
        <f t="shared" si="43"/>
        <v>1</v>
      </c>
      <c r="V112" s="115">
        <v>53.999562143448202</v>
      </c>
      <c r="W112" s="16">
        <f t="shared" si="30"/>
        <v>0.89999999999999858</v>
      </c>
      <c r="X112" s="118">
        <v>58.413460000000001</v>
      </c>
      <c r="Y112" s="13">
        <f t="shared" si="44"/>
        <v>1.7999999999999972</v>
      </c>
      <c r="Z112" s="105">
        <v>57.932199855433602</v>
      </c>
      <c r="AA112" s="106">
        <f t="shared" si="31"/>
        <v>5.7999999999999972</v>
      </c>
      <c r="AB112" s="14">
        <f t="shared" si="45"/>
        <v>3</v>
      </c>
      <c r="AC112" s="15">
        <v>52.837046722168502</v>
      </c>
      <c r="AD112" s="16">
        <f t="shared" si="32"/>
        <v>0.39999999999999858</v>
      </c>
      <c r="AE112" s="118">
        <v>52.04327</v>
      </c>
      <c r="AF112" s="13">
        <f t="shared" si="46"/>
        <v>-0.60000000000000142</v>
      </c>
      <c r="AG112" s="105">
        <v>51.560784556226103</v>
      </c>
      <c r="AH112" s="106">
        <f t="shared" si="33"/>
        <v>1.7000000000000028</v>
      </c>
      <c r="AI112" s="14">
        <f t="shared" si="47"/>
        <v>-0.60000000000000142</v>
      </c>
      <c r="AJ112" s="15">
        <v>50.550259847714202</v>
      </c>
      <c r="AK112" s="16">
        <f t="shared" si="34"/>
        <v>0.39999999999999858</v>
      </c>
      <c r="AL112" s="118">
        <v>49.879809999999999</v>
      </c>
      <c r="AM112" s="13">
        <f t="shared" si="35"/>
        <v>0</v>
      </c>
      <c r="AN112" s="17">
        <f t="shared" si="48"/>
        <v>-1</v>
      </c>
      <c r="AO112" s="105">
        <v>50.279330000000002</v>
      </c>
      <c r="AP112" s="106">
        <f t="shared" si="36"/>
        <v>0.39999999999999858</v>
      </c>
      <c r="AQ112" s="14">
        <f t="shared" si="49"/>
        <v>-1</v>
      </c>
      <c r="AR112" s="15">
        <v>49.585376058511699</v>
      </c>
      <c r="AS112" s="16">
        <f t="shared" si="37"/>
        <v>0.10000000000000142</v>
      </c>
    </row>
    <row r="113" spans="1:45" s="58" customFormat="1">
      <c r="A113" s="10">
        <v>2014</v>
      </c>
      <c r="B113" s="59" t="s">
        <v>4</v>
      </c>
      <c r="C113" s="118">
        <v>51.442309999999999</v>
      </c>
      <c r="D113" s="13">
        <f t="shared" si="38"/>
        <v>-0.39999999999999858</v>
      </c>
      <c r="E113" s="105">
        <v>52.573467524314403</v>
      </c>
      <c r="F113" s="106">
        <f t="shared" si="25"/>
        <v>-0.89999999999999858</v>
      </c>
      <c r="G113" s="14">
        <f t="shared" si="39"/>
        <v>-0.19999999999999574</v>
      </c>
      <c r="H113" s="108">
        <v>52.037249929288897</v>
      </c>
      <c r="I113" s="109">
        <f t="shared" si="26"/>
        <v>0.29999999999999716</v>
      </c>
      <c r="J113" s="118">
        <v>49.472940000000001</v>
      </c>
      <c r="K113" s="13">
        <f t="shared" si="40"/>
        <v>1.3999999999999986</v>
      </c>
      <c r="L113" s="105">
        <v>53.415270411874999</v>
      </c>
      <c r="M113" s="106">
        <f t="shared" si="27"/>
        <v>-0.30000000000000426</v>
      </c>
      <c r="N113" s="14">
        <f t="shared" si="41"/>
        <v>1.3999999999999986</v>
      </c>
      <c r="O113" s="15">
        <v>53.034930011126299</v>
      </c>
      <c r="P113" s="16">
        <f t="shared" si="28"/>
        <v>0.20000000000000284</v>
      </c>
      <c r="Q113" s="118">
        <v>54.423079999999999</v>
      </c>
      <c r="R113" s="13">
        <f t="shared" si="42"/>
        <v>0.29999999999999716</v>
      </c>
      <c r="S113" s="105">
        <v>56.145881153668697</v>
      </c>
      <c r="T113" s="106">
        <f t="shared" si="29"/>
        <v>-0.10000000000000142</v>
      </c>
      <c r="U113" s="14">
        <f t="shared" si="43"/>
        <v>0.60000000000000142</v>
      </c>
      <c r="V113" s="115">
        <v>54.633520795289598</v>
      </c>
      <c r="W113" s="16">
        <f t="shared" si="30"/>
        <v>0.60000000000000142</v>
      </c>
      <c r="X113" s="118">
        <v>52.884619999999998</v>
      </c>
      <c r="Y113" s="13">
        <f t="shared" si="44"/>
        <v>-0.5</v>
      </c>
      <c r="Z113" s="105">
        <v>54.387264259356499</v>
      </c>
      <c r="AA113" s="106">
        <f t="shared" si="31"/>
        <v>-3.5</v>
      </c>
      <c r="AB113" s="14">
        <f t="shared" si="45"/>
        <v>-0.30000000000000426</v>
      </c>
      <c r="AC113" s="15">
        <v>53.074118120855502</v>
      </c>
      <c r="AD113" s="16">
        <f t="shared" si="32"/>
        <v>0.30000000000000426</v>
      </c>
      <c r="AE113" s="118">
        <v>48.846150000000002</v>
      </c>
      <c r="AF113" s="13">
        <f t="shared" si="46"/>
        <v>-2.1000000000000014</v>
      </c>
      <c r="AG113" s="105">
        <v>50.069512191026703</v>
      </c>
      <c r="AH113" s="106">
        <f t="shared" si="33"/>
        <v>-1.5</v>
      </c>
      <c r="AI113" s="14">
        <f t="shared" si="47"/>
        <v>-1.7999999999999972</v>
      </c>
      <c r="AJ113" s="15">
        <v>50.730216551417101</v>
      </c>
      <c r="AK113" s="16">
        <f t="shared" si="34"/>
        <v>0.10000000000000142</v>
      </c>
      <c r="AL113" s="118">
        <v>49.615380000000002</v>
      </c>
      <c r="AM113" s="13">
        <f t="shared" si="35"/>
        <v>-0.29999999999999716</v>
      </c>
      <c r="AN113" s="17">
        <f t="shared" si="48"/>
        <v>0.60000000000000142</v>
      </c>
      <c r="AO113" s="105">
        <v>49.615380000000002</v>
      </c>
      <c r="AP113" s="106">
        <f t="shared" si="36"/>
        <v>-0.69999999999999574</v>
      </c>
      <c r="AQ113" s="14">
        <f t="shared" si="49"/>
        <v>0.60000000000000142</v>
      </c>
      <c r="AR113" s="15">
        <v>49.6183799112776</v>
      </c>
      <c r="AS113" s="16">
        <f t="shared" si="37"/>
        <v>0</v>
      </c>
    </row>
    <row r="114" spans="1:45" s="58" customFormat="1">
      <c r="A114" s="10"/>
      <c r="B114" s="59" t="s">
        <v>5</v>
      </c>
      <c r="C114" s="118">
        <v>51.663310000000003</v>
      </c>
      <c r="D114" s="13">
        <f t="shared" si="38"/>
        <v>0.60000000000000142</v>
      </c>
      <c r="E114" s="105">
        <v>52.328008431434597</v>
      </c>
      <c r="F114" s="106">
        <f t="shared" si="25"/>
        <v>-0.30000000000000426</v>
      </c>
      <c r="G114" s="14">
        <f t="shared" si="39"/>
        <v>0.69999999999999574</v>
      </c>
      <c r="H114" s="108">
        <v>51.992880871060997</v>
      </c>
      <c r="I114" s="109">
        <f t="shared" si="26"/>
        <v>0</v>
      </c>
      <c r="J114" s="118">
        <v>50.84019</v>
      </c>
      <c r="K114" s="13">
        <f t="shared" si="40"/>
        <v>0</v>
      </c>
      <c r="L114" s="105">
        <v>53.131342120893699</v>
      </c>
      <c r="M114" s="106">
        <f t="shared" si="27"/>
        <v>-0.29999999999999716</v>
      </c>
      <c r="N114" s="14">
        <f t="shared" si="41"/>
        <v>-0.19999999999999574</v>
      </c>
      <c r="O114" s="15">
        <v>53.028135949511103</v>
      </c>
      <c r="P114" s="16">
        <f t="shared" si="28"/>
        <v>0</v>
      </c>
      <c r="Q114" s="118">
        <v>53.62903</v>
      </c>
      <c r="R114" s="13">
        <f t="shared" si="42"/>
        <v>-0.39999999999999858</v>
      </c>
      <c r="S114" s="105">
        <v>54.426272412451098</v>
      </c>
      <c r="T114" s="106">
        <f t="shared" si="29"/>
        <v>-1.7000000000000028</v>
      </c>
      <c r="U114" s="14">
        <f t="shared" si="43"/>
        <v>-0.20000000000000284</v>
      </c>
      <c r="V114" s="115">
        <v>54.592706389214797</v>
      </c>
      <c r="W114" s="16">
        <f t="shared" si="30"/>
        <v>0</v>
      </c>
      <c r="X114" s="118">
        <v>52.62097</v>
      </c>
      <c r="Y114" s="13">
        <f t="shared" si="44"/>
        <v>-0.19999999999999574</v>
      </c>
      <c r="Z114" s="105">
        <v>53.120027573622501</v>
      </c>
      <c r="AA114" s="106">
        <f t="shared" si="31"/>
        <v>-1.2999999999999972</v>
      </c>
      <c r="AB114" s="14">
        <f t="shared" si="45"/>
        <v>-0.39999999999999858</v>
      </c>
      <c r="AC114" s="15">
        <v>52.846682159673499</v>
      </c>
      <c r="AD114" s="16">
        <f t="shared" si="32"/>
        <v>-0.30000000000000426</v>
      </c>
      <c r="AE114" s="118">
        <v>50.806449999999998</v>
      </c>
      <c r="AF114" s="13">
        <f t="shared" si="46"/>
        <v>0.79999999999999716</v>
      </c>
      <c r="AG114" s="105">
        <v>51.247341630470999</v>
      </c>
      <c r="AH114" s="106">
        <f t="shared" si="33"/>
        <v>1.1000000000000014</v>
      </c>
      <c r="AI114" s="14">
        <f t="shared" si="47"/>
        <v>0.90000000000000568</v>
      </c>
      <c r="AJ114" s="15">
        <v>50.591867577471</v>
      </c>
      <c r="AK114" s="16">
        <f t="shared" si="34"/>
        <v>-0.10000000000000142</v>
      </c>
      <c r="AL114" s="118">
        <v>49.596769999999999</v>
      </c>
      <c r="AM114" s="13">
        <f t="shared" si="35"/>
        <v>0</v>
      </c>
      <c r="AN114" s="17">
        <f t="shared" si="48"/>
        <v>1.8999999999999986</v>
      </c>
      <c r="AO114" s="105">
        <v>49.596769999999999</v>
      </c>
      <c r="AP114" s="106">
        <f t="shared" si="36"/>
        <v>0</v>
      </c>
      <c r="AQ114" s="14">
        <f t="shared" si="49"/>
        <v>1.8999999999999986</v>
      </c>
      <c r="AR114" s="15">
        <v>49.601410771460401</v>
      </c>
      <c r="AS114" s="16">
        <f t="shared" si="37"/>
        <v>0</v>
      </c>
    </row>
    <row r="115" spans="1:45" s="58" customFormat="1">
      <c r="A115" s="10"/>
      <c r="B115" s="59" t="s">
        <v>6</v>
      </c>
      <c r="C115" s="118">
        <v>51.872570000000003</v>
      </c>
      <c r="D115" s="13">
        <f t="shared" si="38"/>
        <v>0.60000000000000142</v>
      </c>
      <c r="E115" s="105">
        <v>51.793002333270898</v>
      </c>
      <c r="F115" s="106">
        <f t="shared" si="25"/>
        <v>-0.5</v>
      </c>
      <c r="G115" s="14">
        <f t="shared" si="39"/>
        <v>9.9999999999994316E-2</v>
      </c>
      <c r="H115" s="108">
        <v>51.603212831865697</v>
      </c>
      <c r="I115" s="109">
        <f t="shared" si="26"/>
        <v>-0.39999999999999858</v>
      </c>
      <c r="J115" s="118">
        <v>51.387030000000003</v>
      </c>
      <c r="K115" s="13">
        <f t="shared" si="40"/>
        <v>-3.1000000000000014</v>
      </c>
      <c r="L115" s="105">
        <v>51.540228194231901</v>
      </c>
      <c r="M115" s="106">
        <f t="shared" si="27"/>
        <v>-1.6000000000000014</v>
      </c>
      <c r="N115" s="14">
        <f t="shared" si="41"/>
        <v>-2.7999999999999972</v>
      </c>
      <c r="O115" s="15">
        <v>52.757112403534201</v>
      </c>
      <c r="P115" s="16">
        <f t="shared" si="28"/>
        <v>-0.20000000000000284</v>
      </c>
      <c r="Q115" s="118">
        <v>53.6965</v>
      </c>
      <c r="R115" s="13">
        <f t="shared" si="42"/>
        <v>1.5</v>
      </c>
      <c r="S115" s="105">
        <v>54.069725642300298</v>
      </c>
      <c r="T115" s="106">
        <f t="shared" si="29"/>
        <v>-0.29999999999999716</v>
      </c>
      <c r="U115" s="14">
        <f t="shared" si="43"/>
        <v>0.60000000000000142</v>
      </c>
      <c r="V115" s="115">
        <v>53.944441784992101</v>
      </c>
      <c r="W115" s="16">
        <f t="shared" si="30"/>
        <v>-0.70000000000000284</v>
      </c>
      <c r="X115" s="118">
        <v>52.529179999999997</v>
      </c>
      <c r="Y115" s="13">
        <f t="shared" si="44"/>
        <v>0.20000000000000284</v>
      </c>
      <c r="Z115" s="105">
        <v>52.279458560161402</v>
      </c>
      <c r="AA115" s="106">
        <f t="shared" si="31"/>
        <v>-0.80000000000000426</v>
      </c>
      <c r="AB115" s="14">
        <f t="shared" si="45"/>
        <v>-1</v>
      </c>
      <c r="AC115" s="15">
        <v>52.304872366075102</v>
      </c>
      <c r="AD115" s="16">
        <f t="shared" si="32"/>
        <v>-0.5</v>
      </c>
      <c r="AE115" s="118">
        <v>51.167319999999997</v>
      </c>
      <c r="AF115" s="13">
        <f t="shared" si="46"/>
        <v>-0.39999999999999858</v>
      </c>
      <c r="AG115" s="105">
        <v>50.567788551039001</v>
      </c>
      <c r="AH115" s="106">
        <f t="shared" si="33"/>
        <v>-0.60000000000000142</v>
      </c>
      <c r="AI115" s="14">
        <f t="shared" si="47"/>
        <v>-0.79999999999999716</v>
      </c>
      <c r="AJ115" s="15">
        <v>50.191930201251203</v>
      </c>
      <c r="AK115" s="16">
        <f t="shared" si="34"/>
        <v>-0.39999999999999858</v>
      </c>
      <c r="AL115" s="118">
        <v>50.097279999999998</v>
      </c>
      <c r="AM115" s="13">
        <f t="shared" si="35"/>
        <v>0.5</v>
      </c>
      <c r="AN115" s="17">
        <f t="shared" si="48"/>
        <v>0.89999999999999858</v>
      </c>
      <c r="AO115" s="105">
        <v>50.097279999999998</v>
      </c>
      <c r="AP115" s="106">
        <f t="shared" si="36"/>
        <v>0.5</v>
      </c>
      <c r="AQ115" s="14">
        <f t="shared" si="49"/>
        <v>1.1000000000000014</v>
      </c>
      <c r="AR115" s="15">
        <v>49.554487011221397</v>
      </c>
      <c r="AS115" s="16">
        <f t="shared" si="37"/>
        <v>0</v>
      </c>
    </row>
    <row r="116" spans="1:45" s="58" customFormat="1">
      <c r="A116" s="10"/>
      <c r="B116" s="59" t="s">
        <v>7</v>
      </c>
      <c r="C116" s="118">
        <v>50.66872</v>
      </c>
      <c r="D116" s="13">
        <f t="shared" si="38"/>
        <v>-1.7999999999999972</v>
      </c>
      <c r="E116" s="105">
        <v>50.648529449416301</v>
      </c>
      <c r="F116" s="106">
        <f t="shared" si="25"/>
        <v>-1.1999999999999957</v>
      </c>
      <c r="G116" s="14">
        <f t="shared" si="39"/>
        <v>-1.2999999999999972</v>
      </c>
      <c r="H116" s="108">
        <v>51.109837311236397</v>
      </c>
      <c r="I116" s="109">
        <f t="shared" si="26"/>
        <v>-0.5</v>
      </c>
      <c r="J116" s="118">
        <v>53.720309999999998</v>
      </c>
      <c r="K116" s="13">
        <f t="shared" si="40"/>
        <v>-9.9999999999994316E-2</v>
      </c>
      <c r="L116" s="105">
        <v>53.4887259757217</v>
      </c>
      <c r="M116" s="106">
        <f t="shared" si="27"/>
        <v>2</v>
      </c>
      <c r="N116" s="14">
        <f t="shared" si="41"/>
        <v>-0.10000000000000142</v>
      </c>
      <c r="O116" s="15">
        <v>52.420786101030203</v>
      </c>
      <c r="P116" s="16">
        <f t="shared" si="28"/>
        <v>-0.39999999999999858</v>
      </c>
      <c r="Q116" s="118">
        <v>52.674900000000001</v>
      </c>
      <c r="R116" s="13">
        <f t="shared" si="42"/>
        <v>-2.5999999999999943</v>
      </c>
      <c r="S116" s="105">
        <v>52.622056841286003</v>
      </c>
      <c r="T116" s="106">
        <f t="shared" si="29"/>
        <v>-1.5</v>
      </c>
      <c r="U116" s="14">
        <f t="shared" si="43"/>
        <v>-1.6999999999999957</v>
      </c>
      <c r="V116" s="115">
        <v>53.1638193362365</v>
      </c>
      <c r="W116" s="16">
        <f t="shared" si="30"/>
        <v>-0.69999999999999574</v>
      </c>
      <c r="X116" s="118">
        <v>51.337449999999997</v>
      </c>
      <c r="Y116" s="13">
        <f t="shared" si="44"/>
        <v>-4.3000000000000043</v>
      </c>
      <c r="Z116" s="105">
        <v>51.231908741175303</v>
      </c>
      <c r="AA116" s="106">
        <f t="shared" si="31"/>
        <v>-1.0999999999999943</v>
      </c>
      <c r="AB116" s="14">
        <f t="shared" si="45"/>
        <v>-2.7999999999999972</v>
      </c>
      <c r="AC116" s="15">
        <v>51.797482983229401</v>
      </c>
      <c r="AD116" s="16">
        <f t="shared" si="32"/>
        <v>-0.5</v>
      </c>
      <c r="AE116" s="118">
        <v>49.897120000000001</v>
      </c>
      <c r="AF116" s="13">
        <f t="shared" si="46"/>
        <v>-1</v>
      </c>
      <c r="AG116" s="105">
        <v>49.522016430000797</v>
      </c>
      <c r="AH116" s="106">
        <f t="shared" si="33"/>
        <v>-1.1000000000000014</v>
      </c>
      <c r="AI116" s="14">
        <f t="shared" si="47"/>
        <v>-1</v>
      </c>
      <c r="AJ116" s="15">
        <v>49.689383450452901</v>
      </c>
      <c r="AK116" s="16">
        <f t="shared" si="34"/>
        <v>-0.5</v>
      </c>
      <c r="AL116" s="118">
        <v>48.765430000000002</v>
      </c>
      <c r="AM116" s="13">
        <f t="shared" si="35"/>
        <v>-1.3000000000000043</v>
      </c>
      <c r="AN116" s="17">
        <f t="shared" si="48"/>
        <v>0.39999999999999858</v>
      </c>
      <c r="AO116" s="105">
        <v>48.765430000000002</v>
      </c>
      <c r="AP116" s="106">
        <f t="shared" si="36"/>
        <v>-1.3000000000000043</v>
      </c>
      <c r="AQ116" s="14">
        <f t="shared" si="49"/>
        <v>0.39999999999999858</v>
      </c>
      <c r="AR116" s="15">
        <v>49.486079756412103</v>
      </c>
      <c r="AS116" s="16">
        <f t="shared" si="37"/>
        <v>-0.10000000000000142</v>
      </c>
    </row>
    <row r="117" spans="1:45" s="58" customFormat="1">
      <c r="A117" s="10"/>
      <c r="B117" s="59" t="s">
        <v>6</v>
      </c>
      <c r="C117" s="118">
        <v>50.1494</v>
      </c>
      <c r="D117" s="13">
        <f t="shared" si="38"/>
        <v>-0.29999999999999716</v>
      </c>
      <c r="E117" s="105">
        <v>50.530624728511398</v>
      </c>
      <c r="F117" s="106">
        <f t="shared" si="25"/>
        <v>-0.10000000000000142</v>
      </c>
      <c r="G117" s="14">
        <f t="shared" si="39"/>
        <v>-0.20000000000000284</v>
      </c>
      <c r="H117" s="108">
        <v>50.7521544869549</v>
      </c>
      <c r="I117" s="109">
        <f t="shared" si="26"/>
        <v>-0.30000000000000426</v>
      </c>
      <c r="J117" s="118">
        <v>53.297260000000001</v>
      </c>
      <c r="K117" s="13">
        <f t="shared" si="40"/>
        <v>0.5</v>
      </c>
      <c r="L117" s="105">
        <v>52.8065271160877</v>
      </c>
      <c r="M117" s="106">
        <f t="shared" si="27"/>
        <v>-0.70000000000000284</v>
      </c>
      <c r="N117" s="14">
        <f t="shared" si="41"/>
        <v>0.19999999999999574</v>
      </c>
      <c r="O117" s="15">
        <v>52.1100944959611</v>
      </c>
      <c r="P117" s="16">
        <f t="shared" si="28"/>
        <v>-0.29999999999999716</v>
      </c>
      <c r="Q117" s="118">
        <v>51.593629999999997</v>
      </c>
      <c r="R117" s="13">
        <f t="shared" si="42"/>
        <v>-0.79999999999999716</v>
      </c>
      <c r="S117" s="105">
        <v>52.004258995083703</v>
      </c>
      <c r="T117" s="106">
        <f t="shared" si="29"/>
        <v>-0.60000000000000142</v>
      </c>
      <c r="U117" s="14">
        <f t="shared" si="43"/>
        <v>-0.5</v>
      </c>
      <c r="V117" s="115">
        <v>52.733719934481698</v>
      </c>
      <c r="W117" s="16">
        <f t="shared" si="30"/>
        <v>-0.5</v>
      </c>
      <c r="X117" s="118">
        <v>51.294820000000001</v>
      </c>
      <c r="Y117" s="13">
        <f t="shared" si="44"/>
        <v>-0.20000000000000284</v>
      </c>
      <c r="Z117" s="105">
        <v>51.244168507154903</v>
      </c>
      <c r="AA117" s="106">
        <f t="shared" si="31"/>
        <v>0</v>
      </c>
      <c r="AB117" s="14">
        <f t="shared" si="45"/>
        <v>-0.29999999999999716</v>
      </c>
      <c r="AC117" s="15">
        <v>51.5713158673964</v>
      </c>
      <c r="AD117" s="16">
        <f t="shared" si="32"/>
        <v>-0.19999999999999574</v>
      </c>
      <c r="AE117" s="118">
        <v>48.605580000000003</v>
      </c>
      <c r="AF117" s="13">
        <f t="shared" si="46"/>
        <v>-1.3999999999999986</v>
      </c>
      <c r="AG117" s="105">
        <v>48.774755466851303</v>
      </c>
      <c r="AH117" s="106">
        <f t="shared" si="33"/>
        <v>-0.70000000000000284</v>
      </c>
      <c r="AI117" s="14">
        <f t="shared" si="47"/>
        <v>-1.1000000000000014</v>
      </c>
      <c r="AJ117" s="15">
        <v>49.249172208088801</v>
      </c>
      <c r="AK117" s="16">
        <f t="shared" si="34"/>
        <v>-0.5</v>
      </c>
      <c r="AL117" s="118">
        <v>49.103589999999997</v>
      </c>
      <c r="AM117" s="13">
        <f t="shared" si="35"/>
        <v>0.30000000000000426</v>
      </c>
      <c r="AN117" s="17">
        <f t="shared" si="48"/>
        <v>1.2000000000000028</v>
      </c>
      <c r="AO117" s="105">
        <v>49.103589999999997</v>
      </c>
      <c r="AP117" s="106">
        <f t="shared" si="36"/>
        <v>0.30000000000000426</v>
      </c>
      <c r="AQ117" s="14">
        <f t="shared" si="49"/>
        <v>1.2000000000000028</v>
      </c>
      <c r="AR117" s="15">
        <v>49.409344548559503</v>
      </c>
      <c r="AS117" s="16">
        <f t="shared" si="37"/>
        <v>-0.10000000000000142</v>
      </c>
    </row>
    <row r="118" spans="1:45" s="58" customFormat="1">
      <c r="A118" s="10"/>
      <c r="B118" s="59" t="s">
        <v>8</v>
      </c>
      <c r="C118" s="118">
        <v>50.340470000000003</v>
      </c>
      <c r="D118" s="13">
        <f t="shared" si="38"/>
        <v>-1.5</v>
      </c>
      <c r="E118" s="105">
        <v>50.123011914595999</v>
      </c>
      <c r="F118" s="106">
        <f t="shared" si="25"/>
        <v>-0.39999999999999858</v>
      </c>
      <c r="G118" s="14">
        <f t="shared" si="39"/>
        <v>-1.6000000000000014</v>
      </c>
      <c r="H118" s="108">
        <v>50.677590871641002</v>
      </c>
      <c r="I118" s="109">
        <f t="shared" si="26"/>
        <v>-9.9999999999994316E-2</v>
      </c>
      <c r="J118" s="118">
        <v>50.142220000000002</v>
      </c>
      <c r="K118" s="13">
        <f t="shared" si="40"/>
        <v>-1.6999999999999957</v>
      </c>
      <c r="L118" s="105">
        <v>50.920973480828401</v>
      </c>
      <c r="M118" s="106">
        <f t="shared" si="27"/>
        <v>-1.8999999999999986</v>
      </c>
      <c r="N118" s="14">
        <f t="shared" si="41"/>
        <v>-1.5</v>
      </c>
      <c r="O118" s="15">
        <v>51.955187165528699</v>
      </c>
      <c r="P118" s="16">
        <f t="shared" si="28"/>
        <v>-0.10000000000000142</v>
      </c>
      <c r="Q118" s="118">
        <v>52.140079999999998</v>
      </c>
      <c r="R118" s="13">
        <f t="shared" si="42"/>
        <v>-1.6999999999999957</v>
      </c>
      <c r="S118" s="105">
        <v>52.049889371423802</v>
      </c>
      <c r="T118" s="106">
        <f t="shared" si="29"/>
        <v>0</v>
      </c>
      <c r="U118" s="14">
        <f t="shared" si="43"/>
        <v>-2</v>
      </c>
      <c r="V118" s="115">
        <v>52.844096050315599</v>
      </c>
      <c r="W118" s="16">
        <f t="shared" si="30"/>
        <v>9.9999999999994316E-2</v>
      </c>
      <c r="X118" s="118">
        <v>51.459139999999998</v>
      </c>
      <c r="Y118" s="13">
        <f t="shared" si="44"/>
        <v>-2.2999999999999972</v>
      </c>
      <c r="Z118" s="105">
        <v>51.358600734799197</v>
      </c>
      <c r="AA118" s="106">
        <f t="shared" si="31"/>
        <v>0.19999999999999574</v>
      </c>
      <c r="AB118" s="14">
        <f t="shared" si="45"/>
        <v>-2.5</v>
      </c>
      <c r="AC118" s="15">
        <v>51.768796077668803</v>
      </c>
      <c r="AD118" s="16">
        <f t="shared" si="32"/>
        <v>0.19999999999999574</v>
      </c>
      <c r="AE118" s="118">
        <v>48.735410000000002</v>
      </c>
      <c r="AF118" s="13">
        <f t="shared" si="46"/>
        <v>-2.2999999999999972</v>
      </c>
      <c r="AG118" s="105">
        <v>48.502121307673796</v>
      </c>
      <c r="AH118" s="106">
        <f t="shared" si="33"/>
        <v>-0.29999999999999716</v>
      </c>
      <c r="AI118" s="14">
        <f t="shared" si="47"/>
        <v>-2.2999999999999972</v>
      </c>
      <c r="AJ118" s="15">
        <v>49.007930087150001</v>
      </c>
      <c r="AK118" s="16">
        <f t="shared" si="34"/>
        <v>-0.20000000000000284</v>
      </c>
      <c r="AL118" s="118">
        <v>49.027239999999999</v>
      </c>
      <c r="AM118" s="13">
        <f t="shared" si="35"/>
        <v>-0.10000000000000142</v>
      </c>
      <c r="AN118" s="17">
        <f t="shared" si="48"/>
        <v>0.60000000000000142</v>
      </c>
      <c r="AO118" s="105">
        <v>49.027239999999999</v>
      </c>
      <c r="AP118" s="106">
        <f t="shared" si="36"/>
        <v>-0.10000000000000142</v>
      </c>
      <c r="AQ118" s="14">
        <f t="shared" si="49"/>
        <v>0.60000000000000142</v>
      </c>
      <c r="AR118" s="15">
        <v>49.341669506058402</v>
      </c>
      <c r="AS118" s="16">
        <f t="shared" si="37"/>
        <v>-0.10000000000000142</v>
      </c>
    </row>
    <row r="119" spans="1:45" s="58" customFormat="1">
      <c r="A119" s="10"/>
      <c r="B119" s="59" t="s">
        <v>8</v>
      </c>
      <c r="C119" s="118">
        <v>50.230530000000002</v>
      </c>
      <c r="D119" s="13">
        <f t="shared" si="38"/>
        <v>-1</v>
      </c>
      <c r="E119" s="105">
        <v>50.425638470922301</v>
      </c>
      <c r="F119" s="106">
        <f t="shared" si="25"/>
        <v>0.29999999999999716</v>
      </c>
      <c r="G119" s="14">
        <f t="shared" si="39"/>
        <v>-1.2000000000000028</v>
      </c>
      <c r="H119" s="108">
        <v>50.877903104010997</v>
      </c>
      <c r="I119" s="109">
        <f t="shared" si="26"/>
        <v>0.19999999999999574</v>
      </c>
      <c r="J119" s="118">
        <v>50.686669999999999</v>
      </c>
      <c r="K119" s="13">
        <f t="shared" si="40"/>
        <v>-3.5</v>
      </c>
      <c r="L119" s="105">
        <v>49.911203764427498</v>
      </c>
      <c r="M119" s="106">
        <f t="shared" si="27"/>
        <v>-1</v>
      </c>
      <c r="N119" s="14">
        <f t="shared" si="41"/>
        <v>-3.7000000000000028</v>
      </c>
      <c r="O119" s="15">
        <v>52.059742369868097</v>
      </c>
      <c r="P119" s="16">
        <f t="shared" si="28"/>
        <v>0.10000000000000142</v>
      </c>
      <c r="Q119" s="118">
        <v>52.459020000000002</v>
      </c>
      <c r="R119" s="13">
        <f t="shared" si="42"/>
        <v>-1.7000000000000028</v>
      </c>
      <c r="S119" s="105">
        <v>52.296590096341603</v>
      </c>
      <c r="T119" s="106">
        <f t="shared" si="29"/>
        <v>0.29999999999999716</v>
      </c>
      <c r="U119" s="14">
        <f t="shared" si="43"/>
        <v>-2</v>
      </c>
      <c r="V119" s="115">
        <v>53.380085175494401</v>
      </c>
      <c r="W119" s="16">
        <f t="shared" si="30"/>
        <v>0.60000000000000142</v>
      </c>
      <c r="X119" s="118">
        <v>50.717210000000001</v>
      </c>
      <c r="Y119" s="13">
        <f t="shared" si="44"/>
        <v>-2.0999999999999943</v>
      </c>
      <c r="Z119" s="105">
        <v>50.828166013506198</v>
      </c>
      <c r="AA119" s="106">
        <f t="shared" si="31"/>
        <v>-0.60000000000000142</v>
      </c>
      <c r="AB119" s="14">
        <f t="shared" si="45"/>
        <v>-2.2000000000000028</v>
      </c>
      <c r="AC119" s="15">
        <v>52.369904978351798</v>
      </c>
      <c r="AD119" s="16">
        <f t="shared" si="32"/>
        <v>0.60000000000000142</v>
      </c>
      <c r="AE119" s="118">
        <v>48.565570000000001</v>
      </c>
      <c r="AF119" s="13">
        <f t="shared" si="46"/>
        <v>-0.5</v>
      </c>
      <c r="AG119" s="105">
        <v>49.0006123684906</v>
      </c>
      <c r="AH119" s="106">
        <f t="shared" si="33"/>
        <v>0.5</v>
      </c>
      <c r="AI119" s="14">
        <f t="shared" si="47"/>
        <v>-0.70000000000000284</v>
      </c>
      <c r="AJ119" s="15">
        <v>48.974409704843303</v>
      </c>
      <c r="AK119" s="16">
        <f t="shared" si="34"/>
        <v>0</v>
      </c>
      <c r="AL119" s="118">
        <v>49.180329999999998</v>
      </c>
      <c r="AM119" s="13">
        <f t="shared" si="35"/>
        <v>0.20000000000000284</v>
      </c>
      <c r="AN119" s="17">
        <f t="shared" si="48"/>
        <v>0.40000000000000568</v>
      </c>
      <c r="AO119" s="105">
        <v>49.180329999999998</v>
      </c>
      <c r="AP119" s="106">
        <f t="shared" si="36"/>
        <v>0.20000000000000284</v>
      </c>
      <c r="AQ119" s="14">
        <f t="shared" si="49"/>
        <v>0.40000000000000568</v>
      </c>
      <c r="AR119" s="15">
        <v>49.287607662650103</v>
      </c>
      <c r="AS119" s="16">
        <f t="shared" si="37"/>
        <v>0</v>
      </c>
    </row>
    <row r="120" spans="1:45" s="58" customFormat="1">
      <c r="A120" s="10"/>
      <c r="B120" s="59" t="s">
        <v>7</v>
      </c>
      <c r="C120" s="118">
        <v>52.63158</v>
      </c>
      <c r="D120" s="13">
        <f t="shared" si="38"/>
        <v>2.8000000000000043</v>
      </c>
      <c r="E120" s="105">
        <v>52.8287933079392</v>
      </c>
      <c r="F120" s="106">
        <f t="shared" si="25"/>
        <v>2.3999999999999986</v>
      </c>
      <c r="G120" s="14">
        <f t="shared" si="39"/>
        <v>2.7999999999999972</v>
      </c>
      <c r="H120" s="108">
        <v>51.159004188392501</v>
      </c>
      <c r="I120" s="109">
        <f t="shared" si="26"/>
        <v>0.30000000000000426</v>
      </c>
      <c r="J120" s="118">
        <v>54.003720000000001</v>
      </c>
      <c r="K120" s="13">
        <f t="shared" si="40"/>
        <v>2.7000000000000028</v>
      </c>
      <c r="L120" s="105">
        <v>53.356700534889001</v>
      </c>
      <c r="M120" s="106">
        <f t="shared" si="27"/>
        <v>3.5</v>
      </c>
      <c r="N120" s="14">
        <f t="shared" si="41"/>
        <v>2.6000000000000014</v>
      </c>
      <c r="O120" s="15">
        <v>52.3460070535101</v>
      </c>
      <c r="P120" s="16">
        <f t="shared" si="28"/>
        <v>0.19999999999999574</v>
      </c>
      <c r="Q120" s="118">
        <v>56.376519999999999</v>
      </c>
      <c r="R120" s="13">
        <f t="shared" si="42"/>
        <v>4.2999999999999972</v>
      </c>
      <c r="S120" s="105">
        <v>56.061517539952398</v>
      </c>
      <c r="T120" s="106">
        <f t="shared" si="29"/>
        <v>3.8000000000000043</v>
      </c>
      <c r="U120" s="14">
        <f t="shared" si="43"/>
        <v>3.8999999999999986</v>
      </c>
      <c r="V120" s="115">
        <v>53.899207128779899</v>
      </c>
      <c r="W120" s="16">
        <f t="shared" si="30"/>
        <v>0.5</v>
      </c>
      <c r="X120" s="118">
        <v>55.364370000000001</v>
      </c>
      <c r="Y120" s="13">
        <f t="shared" si="44"/>
        <v>4.7999999999999972</v>
      </c>
      <c r="Z120" s="105">
        <v>55.442237774968802</v>
      </c>
      <c r="AA120" s="106">
        <f t="shared" si="31"/>
        <v>4.6000000000000014</v>
      </c>
      <c r="AB120" s="14">
        <f t="shared" si="45"/>
        <v>4.6999999999999957</v>
      </c>
      <c r="AC120" s="15">
        <v>53.099923829054603</v>
      </c>
      <c r="AD120" s="16">
        <f t="shared" si="32"/>
        <v>0.70000000000000284</v>
      </c>
      <c r="AE120" s="118">
        <v>49.392710000000001</v>
      </c>
      <c r="AF120" s="13">
        <f t="shared" si="46"/>
        <v>1.5</v>
      </c>
      <c r="AG120" s="105">
        <v>49.338703026379903</v>
      </c>
      <c r="AH120" s="106">
        <f t="shared" si="33"/>
        <v>0.29999999999999716</v>
      </c>
      <c r="AI120" s="14">
        <f t="shared" si="47"/>
        <v>1.3999999999999986</v>
      </c>
      <c r="AJ120" s="15">
        <v>49.059199703769004</v>
      </c>
      <c r="AK120" s="16">
        <f t="shared" si="34"/>
        <v>0.10000000000000142</v>
      </c>
      <c r="AL120" s="118">
        <v>49.392710000000001</v>
      </c>
      <c r="AM120" s="13">
        <f t="shared" si="35"/>
        <v>0.19999999999999574</v>
      </c>
      <c r="AN120" s="17">
        <f t="shared" si="48"/>
        <v>0.79999999999999716</v>
      </c>
      <c r="AO120" s="105">
        <v>49.392710000000001</v>
      </c>
      <c r="AP120" s="106">
        <f t="shared" si="36"/>
        <v>0.19999999999999574</v>
      </c>
      <c r="AQ120" s="14">
        <f t="shared" si="49"/>
        <v>0.79999999999999716</v>
      </c>
      <c r="AR120" s="15">
        <v>49.251109358174503</v>
      </c>
      <c r="AS120" s="16">
        <f t="shared" si="37"/>
        <v>0</v>
      </c>
    </row>
    <row r="121" spans="1:45" s="58" customFormat="1">
      <c r="A121" s="10"/>
      <c r="B121" s="59" t="s">
        <v>9</v>
      </c>
      <c r="C121" s="118">
        <v>51.198979999999999</v>
      </c>
      <c r="D121" s="13">
        <f t="shared" si="38"/>
        <v>1.9000000000000057</v>
      </c>
      <c r="E121" s="105">
        <v>51.735595631079399</v>
      </c>
      <c r="F121" s="106">
        <f t="shared" si="25"/>
        <v>-1.0999999999999943</v>
      </c>
      <c r="G121" s="14">
        <f t="shared" si="39"/>
        <v>1.9000000000000057</v>
      </c>
      <c r="H121" s="108">
        <v>51.348105678272098</v>
      </c>
      <c r="I121" s="109">
        <f t="shared" si="26"/>
        <v>9.9999999999994316E-2</v>
      </c>
      <c r="J121" s="118">
        <v>51.726109999999998</v>
      </c>
      <c r="K121" s="13">
        <f t="shared" si="40"/>
        <v>1.4000000000000057</v>
      </c>
      <c r="L121" s="105">
        <v>53.041436519970702</v>
      </c>
      <c r="M121" s="106">
        <f t="shared" si="27"/>
        <v>-0.39999999999999858</v>
      </c>
      <c r="N121" s="14">
        <f t="shared" si="41"/>
        <v>1.2000000000000028</v>
      </c>
      <c r="O121" s="15">
        <v>52.6657968973159</v>
      </c>
      <c r="P121" s="16">
        <f t="shared" si="28"/>
        <v>0.40000000000000568</v>
      </c>
      <c r="Q121" s="118">
        <v>53.877549999999999</v>
      </c>
      <c r="R121" s="13">
        <f t="shared" si="42"/>
        <v>4.6000000000000014</v>
      </c>
      <c r="S121" s="105">
        <v>54.946041549493202</v>
      </c>
      <c r="T121" s="106">
        <f t="shared" si="29"/>
        <v>-1.2000000000000028</v>
      </c>
      <c r="U121" s="14">
        <f t="shared" si="43"/>
        <v>4.5</v>
      </c>
      <c r="V121" s="115">
        <v>54.124203454055497</v>
      </c>
      <c r="W121" s="16">
        <f t="shared" si="30"/>
        <v>0.20000000000000284</v>
      </c>
      <c r="X121" s="118">
        <v>52.346939999999996</v>
      </c>
      <c r="Y121" s="13">
        <f t="shared" si="44"/>
        <v>2.1999999999999957</v>
      </c>
      <c r="Z121" s="105">
        <v>53.5687150865988</v>
      </c>
      <c r="AA121" s="106">
        <f t="shared" si="31"/>
        <v>-1.7999999999999972</v>
      </c>
      <c r="AB121" s="14">
        <f t="shared" si="45"/>
        <v>2.3000000000000043</v>
      </c>
      <c r="AC121" s="15">
        <v>53.653782490997401</v>
      </c>
      <c r="AD121" s="16">
        <f t="shared" si="32"/>
        <v>0.60000000000000142</v>
      </c>
      <c r="AE121" s="118">
        <v>49.081629999999997</v>
      </c>
      <c r="AF121" s="13">
        <f t="shared" si="46"/>
        <v>0.5</v>
      </c>
      <c r="AG121" s="105">
        <v>49.3113960385433</v>
      </c>
      <c r="AH121" s="106">
        <f t="shared" si="33"/>
        <v>0</v>
      </c>
      <c r="AI121" s="14">
        <f t="shared" si="47"/>
        <v>0.5</v>
      </c>
      <c r="AJ121" s="15">
        <v>49.1476207286386</v>
      </c>
      <c r="AK121" s="16">
        <f t="shared" si="34"/>
        <v>0</v>
      </c>
      <c r="AL121" s="118">
        <v>49.489800000000002</v>
      </c>
      <c r="AM121" s="13">
        <f t="shared" si="35"/>
        <v>0.10000000000000142</v>
      </c>
      <c r="AN121" s="17">
        <f t="shared" si="48"/>
        <v>0.39999999999999858</v>
      </c>
      <c r="AO121" s="105">
        <v>49.489800000000002</v>
      </c>
      <c r="AP121" s="106">
        <f t="shared" si="36"/>
        <v>0.10000000000000142</v>
      </c>
      <c r="AQ121" s="14">
        <f t="shared" si="49"/>
        <v>0.39999999999999858</v>
      </c>
      <c r="AR121" s="15">
        <v>49.233126681912097</v>
      </c>
      <c r="AS121" s="16">
        <f t="shared" si="37"/>
        <v>-9.9999999999994316E-2</v>
      </c>
    </row>
    <row r="122" spans="1:45" s="58" customFormat="1">
      <c r="A122" s="10"/>
      <c r="B122" s="59" t="s">
        <v>10</v>
      </c>
      <c r="C122" s="118">
        <v>51.821860000000001</v>
      </c>
      <c r="D122" s="13">
        <f t="shared" si="38"/>
        <v>1.0999999999999943</v>
      </c>
      <c r="E122" s="105">
        <v>51.328421345459901</v>
      </c>
      <c r="F122" s="106">
        <f t="shared" si="25"/>
        <v>-0.40000000000000568</v>
      </c>
      <c r="G122" s="14">
        <f t="shared" si="39"/>
        <v>1</v>
      </c>
      <c r="H122" s="108">
        <v>51.3039816268655</v>
      </c>
      <c r="I122" s="109">
        <f t="shared" si="26"/>
        <v>0</v>
      </c>
      <c r="J122" s="118">
        <v>52.560960000000001</v>
      </c>
      <c r="K122" s="13">
        <f t="shared" si="40"/>
        <v>-0.10000000000000142</v>
      </c>
      <c r="L122" s="105">
        <v>52.064593752656897</v>
      </c>
      <c r="M122" s="106">
        <f t="shared" si="27"/>
        <v>-0.89999999999999858</v>
      </c>
      <c r="N122" s="14">
        <f t="shared" si="41"/>
        <v>-0.19999999999999574</v>
      </c>
      <c r="O122" s="15">
        <v>52.936774464258498</v>
      </c>
      <c r="P122" s="16">
        <f t="shared" si="28"/>
        <v>0.19999999999999574</v>
      </c>
      <c r="Q122" s="118">
        <v>54.149799999999999</v>
      </c>
      <c r="R122" s="13">
        <f t="shared" si="42"/>
        <v>2.8999999999999986</v>
      </c>
      <c r="S122" s="105">
        <v>53.522235768057101</v>
      </c>
      <c r="T122" s="106">
        <f t="shared" si="29"/>
        <v>-1.3999999999999986</v>
      </c>
      <c r="U122" s="14">
        <f t="shared" si="43"/>
        <v>3</v>
      </c>
      <c r="V122" s="115">
        <v>53.9147732557403</v>
      </c>
      <c r="W122" s="16">
        <f t="shared" si="30"/>
        <v>-0.20000000000000284</v>
      </c>
      <c r="X122" s="118">
        <v>54.048580000000001</v>
      </c>
      <c r="Y122" s="13">
        <f t="shared" si="44"/>
        <v>1.7000000000000028</v>
      </c>
      <c r="Z122" s="105">
        <v>53.322237853547001</v>
      </c>
      <c r="AA122" s="106">
        <f t="shared" si="31"/>
        <v>-0.30000000000000426</v>
      </c>
      <c r="AB122" s="14">
        <f t="shared" si="45"/>
        <v>1.6999999999999957</v>
      </c>
      <c r="AC122" s="15">
        <v>53.823669787442597</v>
      </c>
      <c r="AD122" s="16">
        <f t="shared" si="32"/>
        <v>9.9999999999994316E-2</v>
      </c>
      <c r="AE122" s="118">
        <v>49.392710000000001</v>
      </c>
      <c r="AF122" s="13">
        <f t="shared" si="46"/>
        <v>-0.60000000000000142</v>
      </c>
      <c r="AG122" s="105">
        <v>49.049182934929597</v>
      </c>
      <c r="AH122" s="106">
        <f t="shared" si="33"/>
        <v>-0.29999999999999716</v>
      </c>
      <c r="AI122" s="14">
        <f t="shared" si="47"/>
        <v>-0.89999999999999858</v>
      </c>
      <c r="AJ122" s="15">
        <v>49.076348906842803</v>
      </c>
      <c r="AK122" s="16">
        <f t="shared" si="34"/>
        <v>0</v>
      </c>
      <c r="AL122" s="118">
        <v>49.696359999999999</v>
      </c>
      <c r="AM122" s="13">
        <f t="shared" si="35"/>
        <v>0.20000000000000284</v>
      </c>
      <c r="AN122" s="17">
        <f t="shared" si="48"/>
        <v>0.30000000000000426</v>
      </c>
      <c r="AO122" s="105">
        <v>49.696359999999999</v>
      </c>
      <c r="AP122" s="106">
        <f t="shared" si="36"/>
        <v>0.20000000000000284</v>
      </c>
      <c r="AQ122" s="14">
        <f t="shared" si="49"/>
        <v>0.30000000000000426</v>
      </c>
      <c r="AR122" s="15">
        <v>49.228840799692001</v>
      </c>
      <c r="AS122" s="16">
        <f t="shared" si="37"/>
        <v>0</v>
      </c>
    </row>
    <row r="123" spans="1:45" s="58" customFormat="1">
      <c r="A123" s="10"/>
      <c r="B123" s="59" t="s">
        <v>11</v>
      </c>
      <c r="C123" s="118">
        <v>52.50506</v>
      </c>
      <c r="D123" s="13">
        <f t="shared" si="38"/>
        <v>0.5</v>
      </c>
      <c r="E123" s="105">
        <v>51.2980236078578</v>
      </c>
      <c r="F123" s="106">
        <f t="shared" si="25"/>
        <v>0</v>
      </c>
      <c r="G123" s="14">
        <f t="shared" si="39"/>
        <v>0.5</v>
      </c>
      <c r="H123" s="108">
        <v>51.031419054903701</v>
      </c>
      <c r="I123" s="109">
        <f t="shared" si="26"/>
        <v>-0.29999999999999716</v>
      </c>
      <c r="J123" s="118">
        <v>56.836559999999999</v>
      </c>
      <c r="K123" s="13">
        <f t="shared" si="40"/>
        <v>2.1999999999999957</v>
      </c>
      <c r="L123" s="105">
        <v>54.215478865075198</v>
      </c>
      <c r="M123" s="106">
        <f t="shared" si="27"/>
        <v>2.1000000000000014</v>
      </c>
      <c r="N123" s="14">
        <f t="shared" si="41"/>
        <v>2.3000000000000043</v>
      </c>
      <c r="O123" s="15">
        <v>53.026109143686703</v>
      </c>
      <c r="P123" s="16">
        <f t="shared" si="28"/>
        <v>0.10000000000000142</v>
      </c>
      <c r="Q123" s="118">
        <v>54.959510000000002</v>
      </c>
      <c r="R123" s="13">
        <f t="shared" si="42"/>
        <v>1.1000000000000014</v>
      </c>
      <c r="S123" s="105">
        <v>53.1409052004038</v>
      </c>
      <c r="T123" s="106">
        <f t="shared" si="29"/>
        <v>-0.39999999999999858</v>
      </c>
      <c r="U123" s="14">
        <f t="shared" si="43"/>
        <v>1</v>
      </c>
      <c r="V123" s="115">
        <v>53.336998146307401</v>
      </c>
      <c r="W123" s="16">
        <f t="shared" si="30"/>
        <v>-0.60000000000000142</v>
      </c>
      <c r="X123" s="118">
        <v>55.76923</v>
      </c>
      <c r="Y123" s="13">
        <f t="shared" si="44"/>
        <v>2.0999999999999943</v>
      </c>
      <c r="Z123" s="105">
        <v>54.308491449560698</v>
      </c>
      <c r="AA123" s="106">
        <f t="shared" si="31"/>
        <v>1</v>
      </c>
      <c r="AB123" s="14">
        <f t="shared" si="45"/>
        <v>2.1999999999999957</v>
      </c>
      <c r="AC123" s="15">
        <v>53.553591312757</v>
      </c>
      <c r="AD123" s="16">
        <f t="shared" si="32"/>
        <v>-0.19999999999999574</v>
      </c>
      <c r="AE123" s="118">
        <v>50.506070000000001</v>
      </c>
      <c r="AF123" s="13">
        <f t="shared" si="46"/>
        <v>-0.10000000000000142</v>
      </c>
      <c r="AG123" s="105">
        <v>49.659312220687298</v>
      </c>
      <c r="AH123" s="106">
        <f t="shared" si="33"/>
        <v>0.70000000000000284</v>
      </c>
      <c r="AI123" s="14">
        <f t="shared" si="47"/>
        <v>-0.19999999999999574</v>
      </c>
      <c r="AJ123" s="15">
        <v>48.824794250935199</v>
      </c>
      <c r="AK123" s="16">
        <f t="shared" si="34"/>
        <v>-0.30000000000000426</v>
      </c>
      <c r="AL123" s="118">
        <v>48.785429999999998</v>
      </c>
      <c r="AM123" s="13">
        <f t="shared" si="35"/>
        <v>-0.90000000000000568</v>
      </c>
      <c r="AN123" s="17">
        <f t="shared" si="48"/>
        <v>-1.1000000000000014</v>
      </c>
      <c r="AO123" s="105">
        <v>48.785429999999998</v>
      </c>
      <c r="AP123" s="106">
        <f t="shared" si="36"/>
        <v>-0.90000000000000568</v>
      </c>
      <c r="AQ123" s="14">
        <f t="shared" si="49"/>
        <v>-1.1000000000000014</v>
      </c>
      <c r="AR123" s="15">
        <v>49.227833738450897</v>
      </c>
      <c r="AS123" s="16">
        <f t="shared" si="37"/>
        <v>0</v>
      </c>
    </row>
    <row r="124" spans="1:45" s="58" customFormat="1">
      <c r="A124" s="10"/>
      <c r="B124" s="59" t="s">
        <v>12</v>
      </c>
      <c r="C124" s="118">
        <v>51.654409999999999</v>
      </c>
      <c r="D124" s="13">
        <f t="shared" si="38"/>
        <v>-2.6999999999999957</v>
      </c>
      <c r="E124" s="105">
        <v>50.564957959444797</v>
      </c>
      <c r="F124" s="106">
        <f t="shared" si="25"/>
        <v>-0.69999999999999574</v>
      </c>
      <c r="G124" s="14">
        <f t="shared" si="39"/>
        <v>-2.8999999999999986</v>
      </c>
      <c r="H124" s="108">
        <v>50.6629778650641</v>
      </c>
      <c r="I124" s="109">
        <f t="shared" si="26"/>
        <v>-0.29999999999999716</v>
      </c>
      <c r="J124" s="118">
        <v>56.072719999999997</v>
      </c>
      <c r="K124" s="13">
        <f t="shared" si="40"/>
        <v>-1.3999999999999986</v>
      </c>
      <c r="L124" s="105">
        <v>53.285599219942398</v>
      </c>
      <c r="M124" s="106">
        <f t="shared" si="27"/>
        <v>-0.90000000000000568</v>
      </c>
      <c r="N124" s="14">
        <f t="shared" si="41"/>
        <v>-0.40000000000000568</v>
      </c>
      <c r="O124" s="15">
        <v>52.8357438159426</v>
      </c>
      <c r="P124" s="16">
        <f t="shared" si="28"/>
        <v>-0.20000000000000284</v>
      </c>
      <c r="Q124" s="118">
        <v>54.534309999999998</v>
      </c>
      <c r="R124" s="13">
        <f t="shared" si="42"/>
        <v>-2.7999999999999972</v>
      </c>
      <c r="S124" s="105">
        <v>53.113762138736398</v>
      </c>
      <c r="T124" s="106">
        <f t="shared" si="29"/>
        <v>0</v>
      </c>
      <c r="U124" s="14">
        <f t="shared" si="43"/>
        <v>-3.1000000000000014</v>
      </c>
      <c r="V124" s="115">
        <v>52.626690024168298</v>
      </c>
      <c r="W124" s="16">
        <f t="shared" si="30"/>
        <v>-0.69999999999999574</v>
      </c>
      <c r="X124" s="118">
        <v>53.921570000000003</v>
      </c>
      <c r="Y124" s="13">
        <f t="shared" si="44"/>
        <v>-4.5</v>
      </c>
      <c r="Z124" s="105">
        <v>53.481924747101701</v>
      </c>
      <c r="AA124" s="106">
        <f t="shared" si="31"/>
        <v>-0.79999999999999716</v>
      </c>
      <c r="AB124" s="14">
        <f t="shared" si="45"/>
        <v>-4.3999999999999986</v>
      </c>
      <c r="AC124" s="15">
        <v>52.968814761959898</v>
      </c>
      <c r="AD124" s="16">
        <f t="shared" si="32"/>
        <v>-0.60000000000000142</v>
      </c>
      <c r="AE124" s="118">
        <v>48.03922</v>
      </c>
      <c r="AF124" s="13">
        <f t="shared" si="46"/>
        <v>-4</v>
      </c>
      <c r="AG124" s="105">
        <v>47.789915303468703</v>
      </c>
      <c r="AH124" s="106">
        <f t="shared" si="33"/>
        <v>-1.9000000000000057</v>
      </c>
      <c r="AI124" s="14">
        <f t="shared" si="47"/>
        <v>-3.8000000000000043</v>
      </c>
      <c r="AJ124" s="15">
        <v>48.530698568586502</v>
      </c>
      <c r="AK124" s="16">
        <f t="shared" si="34"/>
        <v>-0.29999999999999716</v>
      </c>
      <c r="AL124" s="118">
        <v>50.122549999999997</v>
      </c>
      <c r="AM124" s="13">
        <f t="shared" si="35"/>
        <v>1.3000000000000043</v>
      </c>
      <c r="AN124" s="17">
        <f t="shared" si="48"/>
        <v>0.20000000000000284</v>
      </c>
      <c r="AO124" s="105">
        <v>50.122549999999997</v>
      </c>
      <c r="AP124" s="106">
        <f t="shared" si="36"/>
        <v>1.3000000000000043</v>
      </c>
      <c r="AQ124" s="14">
        <f t="shared" si="49"/>
        <v>-0.19999999999999574</v>
      </c>
      <c r="AR124" s="15">
        <v>49.2177528061262</v>
      </c>
      <c r="AS124" s="16">
        <f t="shared" si="37"/>
        <v>0</v>
      </c>
    </row>
    <row r="125" spans="1:45" s="58" customFormat="1">
      <c r="A125" s="10">
        <v>2015</v>
      </c>
      <c r="B125" s="59" t="s">
        <v>4</v>
      </c>
      <c r="C125" s="118">
        <v>48.388010000000001</v>
      </c>
      <c r="D125" s="13">
        <f t="shared" si="38"/>
        <v>-3</v>
      </c>
      <c r="E125" s="105">
        <v>49.713010950242101</v>
      </c>
      <c r="F125" s="106">
        <f t="shared" si="25"/>
        <v>-0.89999999999999858</v>
      </c>
      <c r="G125" s="14">
        <f t="shared" si="39"/>
        <v>-2.8999999999999986</v>
      </c>
      <c r="H125" s="108">
        <v>50.385736246913901</v>
      </c>
      <c r="I125" s="109">
        <f t="shared" si="26"/>
        <v>-0.30000000000000426</v>
      </c>
      <c r="J125" s="118">
        <v>47.820720000000001</v>
      </c>
      <c r="K125" s="13">
        <f t="shared" si="40"/>
        <v>-1.7000000000000028</v>
      </c>
      <c r="L125" s="105">
        <v>51.547172176018101</v>
      </c>
      <c r="M125" s="106">
        <f t="shared" si="27"/>
        <v>-1.7999999999999972</v>
      </c>
      <c r="N125" s="14">
        <f t="shared" si="41"/>
        <v>-1.8999999999999986</v>
      </c>
      <c r="O125" s="15">
        <v>52.481209637755398</v>
      </c>
      <c r="P125" s="16">
        <f t="shared" si="28"/>
        <v>-0.29999999999999716</v>
      </c>
      <c r="Q125" s="118">
        <v>48.303170000000001</v>
      </c>
      <c r="R125" s="13">
        <f t="shared" si="42"/>
        <v>-6.1000000000000014</v>
      </c>
      <c r="S125" s="105">
        <v>50.380226815403802</v>
      </c>
      <c r="T125" s="106">
        <f t="shared" si="29"/>
        <v>-2.7000000000000028</v>
      </c>
      <c r="U125" s="14">
        <f t="shared" si="43"/>
        <v>-5.7000000000000028</v>
      </c>
      <c r="V125" s="115">
        <v>52.1127858751288</v>
      </c>
      <c r="W125" s="16">
        <f t="shared" si="30"/>
        <v>-0.5</v>
      </c>
      <c r="X125" s="118">
        <v>49.547510000000003</v>
      </c>
      <c r="Y125" s="13">
        <f t="shared" si="44"/>
        <v>-3.3999999999999986</v>
      </c>
      <c r="Z125" s="105">
        <v>51.301949426371699</v>
      </c>
      <c r="AA125" s="106">
        <f t="shared" si="31"/>
        <v>-2.2000000000000028</v>
      </c>
      <c r="AB125" s="14">
        <f t="shared" si="45"/>
        <v>-3.1000000000000014</v>
      </c>
      <c r="AC125" s="15">
        <v>52.344853727681297</v>
      </c>
      <c r="AD125" s="16">
        <f t="shared" si="32"/>
        <v>-0.70000000000000284</v>
      </c>
      <c r="AE125" s="118">
        <v>47.171950000000002</v>
      </c>
      <c r="AF125" s="13">
        <f t="shared" si="46"/>
        <v>-1.5999999999999943</v>
      </c>
      <c r="AG125" s="105">
        <v>48.593131815097202</v>
      </c>
      <c r="AH125" s="106">
        <f t="shared" si="33"/>
        <v>0.80000000000000426</v>
      </c>
      <c r="AI125" s="14">
        <f t="shared" si="47"/>
        <v>-1.5</v>
      </c>
      <c r="AJ125" s="15">
        <v>48.373265034992301</v>
      </c>
      <c r="AK125" s="16">
        <f t="shared" si="34"/>
        <v>-0.10000000000000142</v>
      </c>
      <c r="AL125" s="118">
        <v>48.529409999999999</v>
      </c>
      <c r="AM125" s="13">
        <f t="shared" si="35"/>
        <v>-1.6000000000000014</v>
      </c>
      <c r="AN125" s="17">
        <f t="shared" si="48"/>
        <v>-1.1000000000000014</v>
      </c>
      <c r="AO125" s="105">
        <v>48.529409999999999</v>
      </c>
      <c r="AP125" s="106">
        <f t="shared" si="36"/>
        <v>-1.6000000000000014</v>
      </c>
      <c r="AQ125" s="14">
        <f t="shared" si="49"/>
        <v>-1.1000000000000014</v>
      </c>
      <c r="AR125" s="15">
        <v>49.194743880627499</v>
      </c>
      <c r="AS125" s="16">
        <f t="shared" si="37"/>
        <v>0</v>
      </c>
    </row>
    <row r="126" spans="1:45" s="58" customFormat="1">
      <c r="A126" s="10"/>
      <c r="B126" s="59" t="s">
        <v>5</v>
      </c>
      <c r="C126" s="118">
        <v>49.888890000000004</v>
      </c>
      <c r="D126" s="13">
        <f t="shared" si="38"/>
        <v>-1.8000000000000043</v>
      </c>
      <c r="E126" s="105">
        <v>50.565795968624499</v>
      </c>
      <c r="F126" s="106">
        <f t="shared" si="25"/>
        <v>0.89999999999999858</v>
      </c>
      <c r="G126" s="14">
        <f t="shared" si="39"/>
        <v>-1.6999999999999957</v>
      </c>
      <c r="H126" s="108">
        <v>50.3343932890715</v>
      </c>
      <c r="I126" s="109">
        <f t="shared" si="26"/>
        <v>-0.10000000000000142</v>
      </c>
      <c r="J126" s="118">
        <v>49.917029999999997</v>
      </c>
      <c r="K126" s="13">
        <f t="shared" si="40"/>
        <v>-0.89999999999999858</v>
      </c>
      <c r="L126" s="105">
        <v>51.889578270668601</v>
      </c>
      <c r="M126" s="106">
        <f t="shared" si="27"/>
        <v>0.39999999999999858</v>
      </c>
      <c r="N126" s="14">
        <f t="shared" si="41"/>
        <v>-1.2000000000000028</v>
      </c>
      <c r="O126" s="15">
        <v>52.209956002511397</v>
      </c>
      <c r="P126" s="16">
        <f t="shared" si="28"/>
        <v>-0.29999999999999716</v>
      </c>
      <c r="Q126" s="118">
        <v>52.111109999999996</v>
      </c>
      <c r="R126" s="13">
        <f t="shared" si="42"/>
        <v>-1.5</v>
      </c>
      <c r="S126" s="105">
        <v>52.929242344937499</v>
      </c>
      <c r="T126" s="106">
        <f t="shared" si="29"/>
        <v>2.5</v>
      </c>
      <c r="U126" s="14">
        <f t="shared" si="43"/>
        <v>-1.5</v>
      </c>
      <c r="V126" s="115">
        <v>51.9944803168313</v>
      </c>
      <c r="W126" s="16">
        <f t="shared" si="30"/>
        <v>-0.10000000000000142</v>
      </c>
      <c r="X126" s="118">
        <v>52</v>
      </c>
      <c r="Y126" s="13">
        <f t="shared" si="44"/>
        <v>-0.60000000000000142</v>
      </c>
      <c r="Z126" s="105">
        <v>52.179838755907198</v>
      </c>
      <c r="AA126" s="106">
        <f t="shared" si="31"/>
        <v>0.90000000000000568</v>
      </c>
      <c r="AB126" s="14">
        <f t="shared" si="45"/>
        <v>-0.89999999999999858</v>
      </c>
      <c r="AC126" s="15">
        <v>51.961159395157999</v>
      </c>
      <c r="AD126" s="16">
        <f t="shared" si="32"/>
        <v>-0.29999999999999716</v>
      </c>
      <c r="AE126" s="118">
        <v>47.333329999999997</v>
      </c>
      <c r="AF126" s="13">
        <f t="shared" si="46"/>
        <v>-3.5</v>
      </c>
      <c r="AG126" s="105">
        <v>47.7317487343444</v>
      </c>
      <c r="AH126" s="106">
        <f t="shared" si="33"/>
        <v>-0.89999999999999858</v>
      </c>
      <c r="AI126" s="14">
        <f t="shared" si="47"/>
        <v>-3.5</v>
      </c>
      <c r="AJ126" s="15">
        <v>48.433043300272097</v>
      </c>
      <c r="AK126" s="16">
        <f t="shared" si="34"/>
        <v>0</v>
      </c>
      <c r="AL126" s="118">
        <v>48.111109999999996</v>
      </c>
      <c r="AM126" s="13">
        <f t="shared" si="35"/>
        <v>-0.39999999999999858</v>
      </c>
      <c r="AN126" s="17">
        <f t="shared" si="48"/>
        <v>-1.5</v>
      </c>
      <c r="AO126" s="105">
        <v>48.111109999999996</v>
      </c>
      <c r="AP126" s="106">
        <f t="shared" si="36"/>
        <v>-0.39999999999999858</v>
      </c>
      <c r="AQ126" s="14">
        <f t="shared" si="49"/>
        <v>-1.5</v>
      </c>
      <c r="AR126" s="15">
        <v>49.1712319847705</v>
      </c>
      <c r="AS126" s="16">
        <f t="shared" si="37"/>
        <v>0</v>
      </c>
    </row>
    <row r="127" spans="1:45" s="58" customFormat="1">
      <c r="A127" s="10"/>
      <c r="B127" s="59" t="s">
        <v>6</v>
      </c>
      <c r="C127" s="118">
        <v>49.718470000000003</v>
      </c>
      <c r="D127" s="13">
        <f t="shared" si="38"/>
        <v>-2.1999999999999957</v>
      </c>
      <c r="E127" s="105">
        <v>49.719913067248001</v>
      </c>
      <c r="F127" s="106">
        <f t="shared" si="25"/>
        <v>-0.89999999999999858</v>
      </c>
      <c r="G127" s="14">
        <f t="shared" si="39"/>
        <v>-2.0999999999999943</v>
      </c>
      <c r="H127" s="108">
        <v>50.458884977723102</v>
      </c>
      <c r="I127" s="109">
        <f t="shared" si="26"/>
        <v>0.20000000000000284</v>
      </c>
      <c r="J127" s="118">
        <v>52.668089999999999</v>
      </c>
      <c r="K127" s="13">
        <f t="shared" si="40"/>
        <v>1.3000000000000043</v>
      </c>
      <c r="L127" s="105">
        <v>53.169965498409603</v>
      </c>
      <c r="M127" s="106">
        <f t="shared" si="27"/>
        <v>1.3000000000000043</v>
      </c>
      <c r="N127" s="14">
        <f t="shared" si="41"/>
        <v>1.7000000000000028</v>
      </c>
      <c r="O127" s="15">
        <v>52.140114637469601</v>
      </c>
      <c r="P127" s="16">
        <f t="shared" si="28"/>
        <v>-0.10000000000000142</v>
      </c>
      <c r="Q127" s="118">
        <v>50.9009</v>
      </c>
      <c r="R127" s="13">
        <f t="shared" si="42"/>
        <v>-2.8000000000000043</v>
      </c>
      <c r="S127" s="105">
        <v>51.203011968600102</v>
      </c>
      <c r="T127" s="106">
        <f t="shared" si="29"/>
        <v>-1.6999999999999957</v>
      </c>
      <c r="U127" s="14">
        <f t="shared" si="43"/>
        <v>-2.8999999999999986</v>
      </c>
      <c r="V127" s="115">
        <v>52.134828465512697</v>
      </c>
      <c r="W127" s="16">
        <f t="shared" si="30"/>
        <v>0.10000000000000142</v>
      </c>
      <c r="X127" s="118">
        <v>51.126130000000003</v>
      </c>
      <c r="Y127" s="13">
        <f t="shared" si="44"/>
        <v>-1.3999999999999986</v>
      </c>
      <c r="Z127" s="105">
        <v>50.838535887771997</v>
      </c>
      <c r="AA127" s="106">
        <f t="shared" si="31"/>
        <v>-1.4000000000000057</v>
      </c>
      <c r="AB127" s="14">
        <f t="shared" si="45"/>
        <v>-1.5</v>
      </c>
      <c r="AC127" s="15">
        <v>51.860814644457001</v>
      </c>
      <c r="AD127" s="16">
        <f t="shared" si="32"/>
        <v>-0.10000000000000142</v>
      </c>
      <c r="AE127" s="118">
        <v>47.072069999999997</v>
      </c>
      <c r="AF127" s="13">
        <f t="shared" si="46"/>
        <v>-4.1000000000000014</v>
      </c>
      <c r="AG127" s="105">
        <v>46.6064254931566</v>
      </c>
      <c r="AH127" s="106">
        <f t="shared" si="33"/>
        <v>-1.1000000000000014</v>
      </c>
      <c r="AI127" s="14">
        <f t="shared" si="47"/>
        <v>-4</v>
      </c>
      <c r="AJ127" s="15">
        <v>48.637264014023003</v>
      </c>
      <c r="AK127" s="16">
        <f t="shared" si="34"/>
        <v>0.20000000000000284</v>
      </c>
      <c r="AL127" s="118">
        <v>49.774769999999997</v>
      </c>
      <c r="AM127" s="13">
        <f t="shared" si="35"/>
        <v>1.6999999999999957</v>
      </c>
      <c r="AN127" s="17">
        <f t="shared" si="48"/>
        <v>-0.30000000000000426</v>
      </c>
      <c r="AO127" s="105">
        <v>49.774769999999997</v>
      </c>
      <c r="AP127" s="106">
        <f t="shared" si="36"/>
        <v>1.6999999999999957</v>
      </c>
      <c r="AQ127" s="14">
        <f t="shared" si="49"/>
        <v>-0.30000000000000426</v>
      </c>
      <c r="AR127" s="15">
        <v>49.156333191826697</v>
      </c>
      <c r="AS127" s="16">
        <f t="shared" si="37"/>
        <v>0</v>
      </c>
    </row>
    <row r="128" spans="1:45" s="58" customFormat="1">
      <c r="A128" s="10"/>
      <c r="B128" s="59" t="s">
        <v>7</v>
      </c>
      <c r="C128" s="118">
        <v>51.109810000000003</v>
      </c>
      <c r="D128" s="13">
        <f t="shared" si="38"/>
        <v>0.39999999999999858</v>
      </c>
      <c r="E128" s="105">
        <v>51.051892038829003</v>
      </c>
      <c r="F128" s="106">
        <f t="shared" si="25"/>
        <v>1.3999999999999986</v>
      </c>
      <c r="G128" s="14">
        <f t="shared" si="39"/>
        <v>0.5</v>
      </c>
      <c r="H128" s="108">
        <v>50.583479677895802</v>
      </c>
      <c r="I128" s="109">
        <f t="shared" si="26"/>
        <v>0.10000000000000142</v>
      </c>
      <c r="J128" s="118">
        <v>51.007680000000001</v>
      </c>
      <c r="K128" s="13">
        <f t="shared" si="40"/>
        <v>-2.7000000000000028</v>
      </c>
      <c r="L128" s="105">
        <v>50.661686216580101</v>
      </c>
      <c r="M128" s="106">
        <f t="shared" si="27"/>
        <v>-2.5</v>
      </c>
      <c r="N128" s="14">
        <f t="shared" si="41"/>
        <v>-2.7999999999999972</v>
      </c>
      <c r="O128" s="15">
        <v>52.227935508474197</v>
      </c>
      <c r="P128" s="16">
        <f t="shared" si="28"/>
        <v>0.10000000000000142</v>
      </c>
      <c r="Q128" s="118">
        <v>52.803739999999998</v>
      </c>
      <c r="R128" s="13">
        <f t="shared" si="42"/>
        <v>9.9999999999994316E-2</v>
      </c>
      <c r="S128" s="105">
        <v>52.653156419305098</v>
      </c>
      <c r="T128" s="106">
        <f t="shared" si="29"/>
        <v>1.5</v>
      </c>
      <c r="U128" s="14">
        <f t="shared" si="43"/>
        <v>0.10000000000000142</v>
      </c>
      <c r="V128" s="115">
        <v>52.1902210083692</v>
      </c>
      <c r="W128" s="16">
        <f t="shared" si="30"/>
        <v>0.10000000000000142</v>
      </c>
      <c r="X128" s="118">
        <v>51.985979999999998</v>
      </c>
      <c r="Y128" s="13">
        <f t="shared" si="44"/>
        <v>0.70000000000000284</v>
      </c>
      <c r="Z128" s="105">
        <v>51.803698566374301</v>
      </c>
      <c r="AA128" s="106">
        <f t="shared" si="31"/>
        <v>1</v>
      </c>
      <c r="AB128" s="14">
        <f t="shared" si="45"/>
        <v>0.59999999999999432</v>
      </c>
      <c r="AC128" s="15">
        <v>51.8211089783765</v>
      </c>
      <c r="AD128" s="16">
        <f t="shared" si="32"/>
        <v>-0.10000000000000142</v>
      </c>
      <c r="AE128" s="118">
        <v>49.649529999999999</v>
      </c>
      <c r="AF128" s="13">
        <f t="shared" si="46"/>
        <v>-0.29999999999999716</v>
      </c>
      <c r="AG128" s="105">
        <v>49.241758855739199</v>
      </c>
      <c r="AH128" s="106">
        <f t="shared" si="33"/>
        <v>2.6000000000000014</v>
      </c>
      <c r="AI128" s="14">
        <f t="shared" si="47"/>
        <v>-0.29999999999999716</v>
      </c>
      <c r="AJ128" s="15">
        <v>48.888733407322498</v>
      </c>
      <c r="AK128" s="16">
        <f t="shared" si="34"/>
        <v>0.29999999999999716</v>
      </c>
      <c r="AL128" s="118">
        <v>50</v>
      </c>
      <c r="AM128" s="13">
        <f t="shared" si="35"/>
        <v>0.20000000000000284</v>
      </c>
      <c r="AN128" s="17">
        <f t="shared" si="48"/>
        <v>1.2000000000000028</v>
      </c>
      <c r="AO128" s="105">
        <v>50</v>
      </c>
      <c r="AP128" s="106">
        <f t="shared" si="36"/>
        <v>0.20000000000000284</v>
      </c>
      <c r="AQ128" s="14">
        <f t="shared" si="49"/>
        <v>1.2000000000000028</v>
      </c>
      <c r="AR128" s="15">
        <v>49.157677866183398</v>
      </c>
      <c r="AS128" s="16">
        <f t="shared" si="37"/>
        <v>0</v>
      </c>
    </row>
    <row r="129" spans="1:45" s="58" customFormat="1">
      <c r="A129" s="10"/>
      <c r="B129" s="59" t="s">
        <v>6</v>
      </c>
      <c r="C129" s="118">
        <v>50.581980000000001</v>
      </c>
      <c r="D129" s="13">
        <f t="shared" si="38"/>
        <v>0.5</v>
      </c>
      <c r="E129" s="105">
        <v>50.983684651898997</v>
      </c>
      <c r="F129" s="106">
        <f t="shared" si="25"/>
        <v>-0.10000000000000142</v>
      </c>
      <c r="G129" s="14">
        <f t="shared" si="39"/>
        <v>0.5</v>
      </c>
      <c r="H129" s="108">
        <v>50.5664990720663</v>
      </c>
      <c r="I129" s="109">
        <f t="shared" si="26"/>
        <v>0</v>
      </c>
      <c r="J129" s="118">
        <v>53.384790000000002</v>
      </c>
      <c r="K129" s="13">
        <f t="shared" si="40"/>
        <v>0.10000000000000142</v>
      </c>
      <c r="L129" s="105">
        <v>52.787333740149997</v>
      </c>
      <c r="M129" s="106">
        <f t="shared" si="27"/>
        <v>2.0999999999999943</v>
      </c>
      <c r="N129" s="14">
        <f t="shared" si="41"/>
        <v>0</v>
      </c>
      <c r="O129" s="15">
        <v>52.435737397574201</v>
      </c>
      <c r="P129" s="16">
        <f t="shared" si="28"/>
        <v>0.19999999999999574</v>
      </c>
      <c r="Q129" s="118">
        <v>51.821860000000001</v>
      </c>
      <c r="R129" s="13">
        <f t="shared" si="42"/>
        <v>0.19999999999999574</v>
      </c>
      <c r="S129" s="105">
        <v>52.2321287388949</v>
      </c>
      <c r="T129" s="106">
        <f t="shared" si="29"/>
        <v>-0.5</v>
      </c>
      <c r="U129" s="14">
        <f t="shared" si="43"/>
        <v>0.20000000000000284</v>
      </c>
      <c r="V129" s="115">
        <v>51.971364043564797</v>
      </c>
      <c r="W129" s="16">
        <f t="shared" si="30"/>
        <v>-0.20000000000000284</v>
      </c>
      <c r="X129" s="118">
        <v>52.530360000000002</v>
      </c>
      <c r="Y129" s="13">
        <f t="shared" si="44"/>
        <v>1.2000000000000028</v>
      </c>
      <c r="Z129" s="105">
        <v>52.2632960421221</v>
      </c>
      <c r="AA129" s="106">
        <f t="shared" si="31"/>
        <v>0.5</v>
      </c>
      <c r="AB129" s="14">
        <f t="shared" si="45"/>
        <v>1.0999999999999943</v>
      </c>
      <c r="AC129" s="15">
        <v>51.704807931944998</v>
      </c>
      <c r="AD129" s="16">
        <f t="shared" si="32"/>
        <v>-9.9999999999994316E-2</v>
      </c>
      <c r="AE129" s="118">
        <v>49.696359999999999</v>
      </c>
      <c r="AF129" s="13">
        <f t="shared" si="46"/>
        <v>1.1000000000000014</v>
      </c>
      <c r="AG129" s="105">
        <v>50.095779152894302</v>
      </c>
      <c r="AH129" s="106">
        <f t="shared" si="33"/>
        <v>0.89999999999999858</v>
      </c>
      <c r="AI129" s="14">
        <f t="shared" si="47"/>
        <v>1.3000000000000043</v>
      </c>
      <c r="AJ129" s="15">
        <v>49.100541223297</v>
      </c>
      <c r="AK129" s="16">
        <f t="shared" si="34"/>
        <v>0.20000000000000284</v>
      </c>
      <c r="AL129" s="118">
        <v>48.279350000000001</v>
      </c>
      <c r="AM129" s="13">
        <f t="shared" si="35"/>
        <v>-1.7000000000000028</v>
      </c>
      <c r="AN129" s="17">
        <f t="shared" si="48"/>
        <v>-0.80000000000000426</v>
      </c>
      <c r="AO129" s="105">
        <v>48.279350000000001</v>
      </c>
      <c r="AP129" s="106">
        <f t="shared" si="36"/>
        <v>-1.7000000000000028</v>
      </c>
      <c r="AQ129" s="14">
        <f t="shared" si="49"/>
        <v>-0.80000000000000426</v>
      </c>
      <c r="AR129" s="15">
        <v>49.184946081946798</v>
      </c>
      <c r="AS129" s="16">
        <f t="shared" si="37"/>
        <v>0</v>
      </c>
    </row>
    <row r="130" spans="1:45" s="58" customFormat="1">
      <c r="A130" s="10"/>
      <c r="B130" s="59" t="s">
        <v>8</v>
      </c>
      <c r="C130" s="118">
        <v>51.4</v>
      </c>
      <c r="D130" s="13">
        <f t="shared" si="38"/>
        <v>1.1000000000000014</v>
      </c>
      <c r="E130" s="105">
        <v>51.144504636367898</v>
      </c>
      <c r="F130" s="106">
        <f t="shared" si="25"/>
        <v>0.10000000000000142</v>
      </c>
      <c r="G130" s="14">
        <f t="shared" si="39"/>
        <v>1</v>
      </c>
      <c r="H130" s="108">
        <v>50.406288540296501</v>
      </c>
      <c r="I130" s="109">
        <f t="shared" si="26"/>
        <v>-0.20000000000000284</v>
      </c>
      <c r="J130" s="118">
        <v>52.281379999999999</v>
      </c>
      <c r="K130" s="13">
        <f t="shared" si="40"/>
        <v>2.1999999999999957</v>
      </c>
      <c r="L130" s="105">
        <v>53.090519466420901</v>
      </c>
      <c r="M130" s="106">
        <f t="shared" si="27"/>
        <v>0.30000000000000426</v>
      </c>
      <c r="N130" s="14">
        <f t="shared" si="41"/>
        <v>2.2000000000000028</v>
      </c>
      <c r="O130" s="15">
        <v>52.705898841093301</v>
      </c>
      <c r="P130" s="16">
        <f t="shared" si="28"/>
        <v>0.30000000000000426</v>
      </c>
      <c r="Q130" s="118">
        <v>53.4</v>
      </c>
      <c r="R130" s="13">
        <f t="shared" si="42"/>
        <v>1.2999999999999972</v>
      </c>
      <c r="S130" s="105">
        <v>53.257203979454601</v>
      </c>
      <c r="T130" s="106">
        <f t="shared" si="29"/>
        <v>1.0999999999999943</v>
      </c>
      <c r="U130" s="14">
        <f t="shared" si="43"/>
        <v>1.2999999999999972</v>
      </c>
      <c r="V130" s="115">
        <v>51.541987486672603</v>
      </c>
      <c r="W130" s="16">
        <f t="shared" si="30"/>
        <v>-0.5</v>
      </c>
      <c r="X130" s="118">
        <v>52.9</v>
      </c>
      <c r="Y130" s="13">
        <f t="shared" si="44"/>
        <v>1.3999999999999986</v>
      </c>
      <c r="Z130" s="105">
        <v>52.922342126631698</v>
      </c>
      <c r="AA130" s="106">
        <f t="shared" si="31"/>
        <v>0.60000000000000142</v>
      </c>
      <c r="AB130" s="14">
        <f t="shared" si="45"/>
        <v>1.5</v>
      </c>
      <c r="AC130" s="15">
        <v>51.481303914253402</v>
      </c>
      <c r="AD130" s="16">
        <f t="shared" si="32"/>
        <v>-0.20000000000000284</v>
      </c>
      <c r="AE130" s="118">
        <v>49.5</v>
      </c>
      <c r="AF130" s="13">
        <f t="shared" si="46"/>
        <v>0.79999999999999716</v>
      </c>
      <c r="AG130" s="105">
        <v>49.297660627043598</v>
      </c>
      <c r="AH130" s="106">
        <f t="shared" si="33"/>
        <v>-0.80000000000000426</v>
      </c>
      <c r="AI130" s="14">
        <f t="shared" si="47"/>
        <v>0.79999999999999716</v>
      </c>
      <c r="AJ130" s="15">
        <v>49.2124220960714</v>
      </c>
      <c r="AK130" s="16">
        <f t="shared" si="34"/>
        <v>0.10000000000000142</v>
      </c>
      <c r="AL130" s="118">
        <v>49.8</v>
      </c>
      <c r="AM130" s="13">
        <f t="shared" si="35"/>
        <v>1.5</v>
      </c>
      <c r="AN130" s="17">
        <f t="shared" si="48"/>
        <v>0.79999999999999716</v>
      </c>
      <c r="AO130" s="105">
        <v>49.8</v>
      </c>
      <c r="AP130" s="106">
        <f t="shared" si="36"/>
        <v>1.5</v>
      </c>
      <c r="AQ130" s="14">
        <f t="shared" si="49"/>
        <v>0.79999999999999716</v>
      </c>
      <c r="AR130" s="15">
        <v>49.230653988441901</v>
      </c>
      <c r="AS130" s="16">
        <f t="shared" si="37"/>
        <v>0</v>
      </c>
    </row>
    <row r="131" spans="1:45" s="58" customFormat="1">
      <c r="A131" s="10"/>
      <c r="B131" s="59" t="s">
        <v>8</v>
      </c>
      <c r="C131" s="118">
        <v>49.953360000000004</v>
      </c>
      <c r="D131" s="13">
        <f t="shared" si="38"/>
        <v>-0.20000000000000284</v>
      </c>
      <c r="E131" s="105">
        <v>50.004807849207801</v>
      </c>
      <c r="F131" s="106">
        <f t="shared" si="25"/>
        <v>-1.1000000000000014</v>
      </c>
      <c r="G131" s="14">
        <f t="shared" si="39"/>
        <v>-0.39999999999999858</v>
      </c>
      <c r="H131" s="108">
        <v>50.160052048225403</v>
      </c>
      <c r="I131" s="109">
        <f t="shared" si="26"/>
        <v>-0.19999999999999574</v>
      </c>
      <c r="J131" s="118">
        <v>54.168149999999997</v>
      </c>
      <c r="K131" s="13">
        <f t="shared" si="40"/>
        <v>3.5</v>
      </c>
      <c r="L131" s="105">
        <v>53.676062349514702</v>
      </c>
      <c r="M131" s="106">
        <f t="shared" si="27"/>
        <v>0.60000000000000142</v>
      </c>
      <c r="N131" s="14">
        <f t="shared" si="41"/>
        <v>3.8000000000000043</v>
      </c>
      <c r="O131" s="15">
        <v>52.861122015607101</v>
      </c>
      <c r="P131" s="16">
        <f t="shared" si="28"/>
        <v>0.19999999999999574</v>
      </c>
      <c r="Q131" s="118">
        <v>51.026119999999999</v>
      </c>
      <c r="R131" s="13">
        <f t="shared" si="42"/>
        <v>-1.5</v>
      </c>
      <c r="S131" s="105">
        <v>50.732652459261899</v>
      </c>
      <c r="T131" s="106">
        <f t="shared" si="29"/>
        <v>-2.5999999999999943</v>
      </c>
      <c r="U131" s="14">
        <f t="shared" si="43"/>
        <v>-1.5999999999999943</v>
      </c>
      <c r="V131" s="115">
        <v>50.962899885520599</v>
      </c>
      <c r="W131" s="16">
        <f t="shared" si="30"/>
        <v>-0.5</v>
      </c>
      <c r="X131" s="118">
        <v>51.305970000000002</v>
      </c>
      <c r="Y131" s="13">
        <f t="shared" si="44"/>
        <v>0.59999999999999432</v>
      </c>
      <c r="Z131" s="105">
        <v>51.3578180347725</v>
      </c>
      <c r="AA131" s="106">
        <f t="shared" si="31"/>
        <v>-1.5</v>
      </c>
      <c r="AB131" s="14">
        <f t="shared" si="45"/>
        <v>0.60000000000000142</v>
      </c>
      <c r="AC131" s="15">
        <v>51.120807178660101</v>
      </c>
      <c r="AD131" s="16">
        <f t="shared" si="32"/>
        <v>-0.39999999999999858</v>
      </c>
      <c r="AE131" s="118">
        <v>48.320900000000002</v>
      </c>
      <c r="AF131" s="13">
        <f t="shared" si="46"/>
        <v>-0.30000000000000426</v>
      </c>
      <c r="AG131" s="105">
        <v>48.5130727965796</v>
      </c>
      <c r="AH131" s="106">
        <f t="shared" si="33"/>
        <v>-0.79999999999999716</v>
      </c>
      <c r="AI131" s="14">
        <f t="shared" si="47"/>
        <v>-0.5</v>
      </c>
      <c r="AJ131" s="15">
        <v>49.214795428577602</v>
      </c>
      <c r="AK131" s="16">
        <f t="shared" si="34"/>
        <v>0</v>
      </c>
      <c r="AL131" s="118">
        <v>49.160449999999997</v>
      </c>
      <c r="AM131" s="13">
        <f t="shared" si="35"/>
        <v>-0.59999999999999432</v>
      </c>
      <c r="AN131" s="17">
        <f t="shared" si="48"/>
        <v>0</v>
      </c>
      <c r="AO131" s="105">
        <v>49.160449999999997</v>
      </c>
      <c r="AP131" s="106">
        <f t="shared" si="36"/>
        <v>-0.59999999999999432</v>
      </c>
      <c r="AQ131" s="14">
        <f t="shared" si="49"/>
        <v>0</v>
      </c>
      <c r="AR131" s="15">
        <v>49.277529138449403</v>
      </c>
      <c r="AS131" s="16">
        <f t="shared" si="37"/>
        <v>9.9999999999994316E-2</v>
      </c>
    </row>
    <row r="132" spans="1:45" s="58" customFormat="1">
      <c r="A132" s="10"/>
      <c r="B132" s="59" t="s">
        <v>7</v>
      </c>
      <c r="C132" s="118">
        <v>49.047849999999997</v>
      </c>
      <c r="D132" s="13">
        <f t="shared" si="38"/>
        <v>-3.6000000000000014</v>
      </c>
      <c r="E132" s="105">
        <v>49.069320352932301</v>
      </c>
      <c r="F132" s="106">
        <f t="shared" si="25"/>
        <v>-0.89999999999999858</v>
      </c>
      <c r="G132" s="14">
        <f t="shared" si="39"/>
        <v>-3.6999999999999957</v>
      </c>
      <c r="H132" s="108">
        <v>49.976380465618803</v>
      </c>
      <c r="I132" s="109">
        <f t="shared" si="26"/>
        <v>-0.20000000000000284</v>
      </c>
      <c r="J132" s="118">
        <v>51.144399999999997</v>
      </c>
      <c r="K132" s="13">
        <f t="shared" si="40"/>
        <v>-2.8999999999999986</v>
      </c>
      <c r="L132" s="105">
        <v>50.284249961540503</v>
      </c>
      <c r="M132" s="106">
        <f t="shared" si="27"/>
        <v>-3.4000000000000057</v>
      </c>
      <c r="N132" s="14">
        <f t="shared" si="41"/>
        <v>-3.1000000000000014</v>
      </c>
      <c r="O132" s="15">
        <v>52.859489625797501</v>
      </c>
      <c r="P132" s="16">
        <f t="shared" si="28"/>
        <v>0</v>
      </c>
      <c r="Q132" s="118">
        <v>48.925780000000003</v>
      </c>
      <c r="R132" s="13">
        <f t="shared" si="42"/>
        <v>-7.5</v>
      </c>
      <c r="S132" s="105">
        <v>48.667421918470403</v>
      </c>
      <c r="T132" s="106">
        <f t="shared" si="29"/>
        <v>-2</v>
      </c>
      <c r="U132" s="14">
        <f t="shared" si="43"/>
        <v>-7.3999999999999986</v>
      </c>
      <c r="V132" s="115">
        <v>50.4819920019577</v>
      </c>
      <c r="W132" s="16">
        <f t="shared" si="30"/>
        <v>-0.5</v>
      </c>
      <c r="X132" s="118">
        <v>49.511719999999997</v>
      </c>
      <c r="Y132" s="13">
        <f t="shared" si="44"/>
        <v>-5.8999999999999986</v>
      </c>
      <c r="Z132" s="105">
        <v>49.359270639075199</v>
      </c>
      <c r="AA132" s="106">
        <f t="shared" si="31"/>
        <v>-2</v>
      </c>
      <c r="AB132" s="14">
        <f t="shared" si="45"/>
        <v>-6</v>
      </c>
      <c r="AC132" s="15">
        <v>50.816468042735998</v>
      </c>
      <c r="AD132" s="16">
        <f t="shared" si="32"/>
        <v>-0.30000000000000426</v>
      </c>
      <c r="AE132" s="118">
        <v>48.730469999999997</v>
      </c>
      <c r="AF132" s="13">
        <f t="shared" si="46"/>
        <v>-0.69999999999999574</v>
      </c>
      <c r="AG132" s="105">
        <v>48.5900968198602</v>
      </c>
      <c r="AH132" s="106">
        <f t="shared" si="33"/>
        <v>0.10000000000000142</v>
      </c>
      <c r="AI132" s="14">
        <f t="shared" si="47"/>
        <v>-0.69999999999999574</v>
      </c>
      <c r="AJ132" s="15">
        <v>49.162093453041798</v>
      </c>
      <c r="AK132" s="16">
        <f t="shared" si="34"/>
        <v>0</v>
      </c>
      <c r="AL132" s="118">
        <v>49.023440000000001</v>
      </c>
      <c r="AM132" s="13">
        <f t="shared" si="35"/>
        <v>-0.20000000000000284</v>
      </c>
      <c r="AN132" s="17">
        <f t="shared" si="48"/>
        <v>-0.39999999999999858</v>
      </c>
      <c r="AO132" s="105">
        <v>49.023440000000001</v>
      </c>
      <c r="AP132" s="106">
        <f t="shared" si="36"/>
        <v>-0.20000000000000284</v>
      </c>
      <c r="AQ132" s="14">
        <f t="shared" si="49"/>
        <v>-0.39999999999999858</v>
      </c>
      <c r="AR132" s="15">
        <v>49.306382979278098</v>
      </c>
      <c r="AS132" s="16">
        <f t="shared" si="37"/>
        <v>0</v>
      </c>
    </row>
    <row r="133" spans="1:45" s="58" customFormat="1">
      <c r="A133" s="10"/>
      <c r="B133" s="59" t="s">
        <v>9</v>
      </c>
      <c r="C133" s="118">
        <v>49.051560000000002</v>
      </c>
      <c r="D133" s="13">
        <f t="shared" si="38"/>
        <v>-2.1000000000000014</v>
      </c>
      <c r="E133" s="105">
        <v>49.512163088876598</v>
      </c>
      <c r="F133" s="106">
        <f t="shared" si="25"/>
        <v>0.39999999999999858</v>
      </c>
      <c r="G133" s="14">
        <f t="shared" si="39"/>
        <v>-2.2000000000000028</v>
      </c>
      <c r="H133" s="108">
        <v>49.981271391526498</v>
      </c>
      <c r="I133" s="109">
        <f t="shared" si="26"/>
        <v>0</v>
      </c>
      <c r="J133" s="118">
        <v>51.411439999999999</v>
      </c>
      <c r="K133" s="13">
        <f t="shared" si="40"/>
        <v>-0.30000000000000426</v>
      </c>
      <c r="L133" s="105">
        <v>52.371316083748397</v>
      </c>
      <c r="M133" s="106">
        <f t="shared" si="27"/>
        <v>2.1000000000000014</v>
      </c>
      <c r="N133" s="14">
        <f t="shared" si="41"/>
        <v>-0.60000000000000142</v>
      </c>
      <c r="O133" s="15">
        <v>52.778282420118401</v>
      </c>
      <c r="P133" s="16">
        <f t="shared" si="28"/>
        <v>-0.10000000000000142</v>
      </c>
      <c r="Q133" s="118">
        <v>49.027239999999999</v>
      </c>
      <c r="R133" s="13">
        <f t="shared" si="42"/>
        <v>-4.8999999999999986</v>
      </c>
      <c r="S133" s="105">
        <v>49.790831778267197</v>
      </c>
      <c r="T133" s="106">
        <f t="shared" si="29"/>
        <v>1.0999999999999943</v>
      </c>
      <c r="U133" s="14">
        <f t="shared" si="43"/>
        <v>-5.1000000000000014</v>
      </c>
      <c r="V133" s="115">
        <v>50.356141238647503</v>
      </c>
      <c r="W133" s="16">
        <f t="shared" si="30"/>
        <v>-0.10000000000000142</v>
      </c>
      <c r="X133" s="118">
        <v>48.638129999999997</v>
      </c>
      <c r="Y133" s="13">
        <f t="shared" si="44"/>
        <v>-3.6999999999999957</v>
      </c>
      <c r="Z133" s="105">
        <v>49.758049259531703</v>
      </c>
      <c r="AA133" s="106">
        <f t="shared" si="31"/>
        <v>0.39999999999999858</v>
      </c>
      <c r="AB133" s="14">
        <f t="shared" si="45"/>
        <v>-3.8000000000000043</v>
      </c>
      <c r="AC133" s="15">
        <v>50.806283943758103</v>
      </c>
      <c r="AD133" s="16">
        <f t="shared" si="32"/>
        <v>0</v>
      </c>
      <c r="AE133" s="118">
        <v>49.708170000000003</v>
      </c>
      <c r="AF133" s="13">
        <f t="shared" si="46"/>
        <v>0.60000000000000142</v>
      </c>
      <c r="AG133" s="105">
        <v>49.838587336547498</v>
      </c>
      <c r="AH133" s="106">
        <f t="shared" si="33"/>
        <v>1.1999999999999957</v>
      </c>
      <c r="AI133" s="14">
        <f t="shared" si="47"/>
        <v>0.5</v>
      </c>
      <c r="AJ133" s="15">
        <v>49.135590573953003</v>
      </c>
      <c r="AK133" s="16">
        <f t="shared" si="34"/>
        <v>-0.10000000000000142</v>
      </c>
      <c r="AL133" s="118">
        <v>48.832680000000003</v>
      </c>
      <c r="AM133" s="13">
        <f t="shared" si="35"/>
        <v>-0.20000000000000284</v>
      </c>
      <c r="AN133" s="17">
        <f t="shared" si="48"/>
        <v>-0.70000000000000284</v>
      </c>
      <c r="AO133" s="105">
        <v>48.832680000000003</v>
      </c>
      <c r="AP133" s="106">
        <f t="shared" si="36"/>
        <v>-0.20000000000000284</v>
      </c>
      <c r="AQ133" s="14">
        <f t="shared" si="49"/>
        <v>-0.70000000000000284</v>
      </c>
      <c r="AR133" s="15">
        <v>49.313223819055899</v>
      </c>
      <c r="AS133" s="16">
        <f t="shared" si="37"/>
        <v>0</v>
      </c>
    </row>
    <row r="134" spans="1:45" s="58" customFormat="1">
      <c r="A134" s="10"/>
      <c r="B134" s="59" t="s">
        <v>10</v>
      </c>
      <c r="C134" s="118">
        <v>50.766280000000002</v>
      </c>
      <c r="D134" s="13">
        <f t="shared" si="38"/>
        <v>-1</v>
      </c>
      <c r="E134" s="105">
        <v>52.685510390446098</v>
      </c>
      <c r="F134" s="106">
        <f t="shared" si="25"/>
        <v>3.2000000000000028</v>
      </c>
      <c r="G134" s="14">
        <f t="shared" si="39"/>
        <v>1.4000000000000057</v>
      </c>
      <c r="H134" s="108">
        <v>50.183815933988498</v>
      </c>
      <c r="I134" s="109">
        <f t="shared" si="26"/>
        <v>0.20000000000000284</v>
      </c>
      <c r="J134" s="118">
        <v>55.785980000000002</v>
      </c>
      <c r="K134" s="13">
        <f t="shared" si="40"/>
        <v>3.1999999999999957</v>
      </c>
      <c r="L134" s="105">
        <v>55.166710396075402</v>
      </c>
      <c r="M134" s="106">
        <f t="shared" si="27"/>
        <v>2.8000000000000043</v>
      </c>
      <c r="N134" s="14">
        <f t="shared" si="41"/>
        <v>3.1000000000000014</v>
      </c>
      <c r="O134" s="15">
        <v>52.611407223491497</v>
      </c>
      <c r="P134" s="16">
        <f t="shared" si="28"/>
        <v>-0.19999999999999574</v>
      </c>
      <c r="Q134" s="118">
        <v>51.628349999999998</v>
      </c>
      <c r="R134" s="13">
        <f t="shared" si="42"/>
        <v>-2.5</v>
      </c>
      <c r="S134" s="105">
        <v>50.910533838206298</v>
      </c>
      <c r="T134" s="106">
        <f t="shared" si="29"/>
        <v>1.1000000000000014</v>
      </c>
      <c r="U134" s="14">
        <f t="shared" si="43"/>
        <v>-2.6000000000000014</v>
      </c>
      <c r="V134" s="115">
        <v>50.595454117451098</v>
      </c>
      <c r="W134" s="16">
        <f t="shared" si="30"/>
        <v>0.20000000000000284</v>
      </c>
      <c r="X134" s="118">
        <v>52.011490000000002</v>
      </c>
      <c r="Y134" s="13">
        <f t="shared" si="44"/>
        <v>-2</v>
      </c>
      <c r="Z134" s="105">
        <v>51.300106780657003</v>
      </c>
      <c r="AA134" s="106">
        <f t="shared" si="31"/>
        <v>1.5</v>
      </c>
      <c r="AB134" s="14">
        <f t="shared" si="45"/>
        <v>-2</v>
      </c>
      <c r="AC134" s="15">
        <v>51.1206404034915</v>
      </c>
      <c r="AD134" s="16">
        <f t="shared" si="32"/>
        <v>0.30000000000000426</v>
      </c>
      <c r="AE134" s="118">
        <v>49.808430000000001</v>
      </c>
      <c r="AF134" s="13">
        <f t="shared" si="46"/>
        <v>0.39999999999999858</v>
      </c>
      <c r="AG134" s="105">
        <v>49.3152285939751</v>
      </c>
      <c r="AH134" s="106">
        <f t="shared" si="33"/>
        <v>-0.5</v>
      </c>
      <c r="AI134" s="14">
        <f t="shared" si="47"/>
        <v>0.29999999999999716</v>
      </c>
      <c r="AJ134" s="15">
        <v>49.191030679134201</v>
      </c>
      <c r="AK134" s="16">
        <f t="shared" si="34"/>
        <v>0.10000000000000142</v>
      </c>
      <c r="AL134" s="118">
        <v>49.616860000000003</v>
      </c>
      <c r="AM134" s="13">
        <f t="shared" si="35"/>
        <v>0.80000000000000426</v>
      </c>
      <c r="AN134" s="17">
        <f t="shared" si="48"/>
        <v>-0.10000000000000142</v>
      </c>
      <c r="AO134" s="105">
        <v>49.616860000000003</v>
      </c>
      <c r="AP134" s="106">
        <f t="shared" si="36"/>
        <v>0.80000000000000426</v>
      </c>
      <c r="AQ134" s="14">
        <f t="shared" si="49"/>
        <v>-0.10000000000000142</v>
      </c>
      <c r="AR134" s="15">
        <v>49.308495512914497</v>
      </c>
      <c r="AS134" s="16">
        <f t="shared" si="37"/>
        <v>0</v>
      </c>
    </row>
    <row r="135" spans="1:45" s="58" customFormat="1">
      <c r="A135" s="10"/>
      <c r="B135" s="59" t="s">
        <v>11</v>
      </c>
      <c r="C135" s="118">
        <v>52.66827</v>
      </c>
      <c r="D135" s="13">
        <f t="shared" si="38"/>
        <v>0.20000000000000284</v>
      </c>
      <c r="E135" s="105">
        <v>51.4335564639143</v>
      </c>
      <c r="F135" s="106">
        <f t="shared" ref="F135:F177" si="50">(ROUND(E135,1)-ROUND(E134,1))</f>
        <v>-1.3000000000000043</v>
      </c>
      <c r="G135" s="14">
        <f t="shared" si="39"/>
        <v>0.10000000000000142</v>
      </c>
      <c r="H135" s="108">
        <v>50.508813987654598</v>
      </c>
      <c r="I135" s="109">
        <f t="shared" ref="I135:I177" si="51">(ROUND(H135,1)-ROUND(H134,1))</f>
        <v>0.29999999999999716</v>
      </c>
      <c r="J135" s="118">
        <v>55.170580000000001</v>
      </c>
      <c r="K135" s="13">
        <f t="shared" si="40"/>
        <v>-1.5999999999999943</v>
      </c>
      <c r="L135" s="105">
        <v>52.8641720198803</v>
      </c>
      <c r="M135" s="106">
        <f t="shared" ref="M135:M177" si="52">(ROUND(L135,1)-ROUND(L134,1))</f>
        <v>-2.3000000000000043</v>
      </c>
      <c r="N135" s="14">
        <f t="shared" si="41"/>
        <v>-1.3000000000000043</v>
      </c>
      <c r="O135" s="15">
        <v>52.405623773910001</v>
      </c>
      <c r="P135" s="16">
        <f t="shared" ref="P135:P177" si="53">(ROUND(O135,1)-ROUND(O134,1))</f>
        <v>-0.20000000000000284</v>
      </c>
      <c r="Q135" s="118">
        <v>54.23077</v>
      </c>
      <c r="R135" s="13">
        <f t="shared" si="42"/>
        <v>-0.79999999999999716</v>
      </c>
      <c r="S135" s="105">
        <v>52.489678388960101</v>
      </c>
      <c r="T135" s="106">
        <f t="shared" ref="T135:T177" si="54">(ROUND(S135,1)-ROUND(S134,1))</f>
        <v>1.6000000000000014</v>
      </c>
      <c r="U135" s="14">
        <f t="shared" si="43"/>
        <v>-0.60000000000000142</v>
      </c>
      <c r="V135" s="115">
        <v>51.080147884702598</v>
      </c>
      <c r="W135" s="16">
        <f t="shared" ref="W135:W177" si="55">(ROUND(V135,1)-ROUND(V134,1))</f>
        <v>0.5</v>
      </c>
      <c r="X135" s="118">
        <v>56.057690000000001</v>
      </c>
      <c r="Y135" s="13">
        <f t="shared" si="44"/>
        <v>0.30000000000000426</v>
      </c>
      <c r="Z135" s="105">
        <v>54.799244552639003</v>
      </c>
      <c r="AA135" s="106">
        <f t="shared" ref="AA135:AA177" si="56">(ROUND(Z135,1)-ROUND(Z134,1))</f>
        <v>3.5</v>
      </c>
      <c r="AB135" s="14">
        <f t="shared" si="45"/>
        <v>0.5</v>
      </c>
      <c r="AC135" s="15">
        <v>51.679707249246</v>
      </c>
      <c r="AD135" s="16">
        <f t="shared" ref="AD135:AD177" si="57">(ROUND(AC135,1)-ROUND(AC134,1))</f>
        <v>0.60000000000000142</v>
      </c>
      <c r="AE135" s="118">
        <v>50</v>
      </c>
      <c r="AF135" s="13">
        <f t="shared" si="46"/>
        <v>-0.5</v>
      </c>
      <c r="AG135" s="105">
        <v>49.149527467907603</v>
      </c>
      <c r="AH135" s="106">
        <f t="shared" ref="AH135:AH177" si="58">(ROUND(AG135,1)-ROUND(AG134,1))</f>
        <v>-0.19999999999999574</v>
      </c>
      <c r="AI135" s="14">
        <f t="shared" si="47"/>
        <v>-0.60000000000000142</v>
      </c>
      <c r="AJ135" s="15">
        <v>49.297409256365498</v>
      </c>
      <c r="AK135" s="16">
        <f t="shared" ref="AK135:AK177" si="59">(ROUND(AJ135,1)-ROUND(AJ134,1))</f>
        <v>9.9999999999994316E-2</v>
      </c>
      <c r="AL135" s="118">
        <v>50.384619999999998</v>
      </c>
      <c r="AM135" s="13">
        <f t="shared" ref="AM135:AM177" si="60">(ROUND(AL135,1)-ROUND(AL134,1))</f>
        <v>0.79999999999999716</v>
      </c>
      <c r="AN135" s="17">
        <f t="shared" si="48"/>
        <v>1.6000000000000014</v>
      </c>
      <c r="AO135" s="105">
        <v>50.384619999999998</v>
      </c>
      <c r="AP135" s="106">
        <f t="shared" ref="AP135:AP177" si="61">(ROUND(AO135,1)-ROUND(AO134,1))</f>
        <v>0.79999999999999716</v>
      </c>
      <c r="AQ135" s="14">
        <f t="shared" si="49"/>
        <v>1.6000000000000014</v>
      </c>
      <c r="AR135" s="15">
        <v>49.311786957038002</v>
      </c>
      <c r="AS135" s="16">
        <f t="shared" ref="AS135:AS177" si="62">(ROUND(AR135,1)-ROUND(AR134,1))</f>
        <v>0</v>
      </c>
    </row>
    <row r="136" spans="1:45" s="58" customFormat="1">
      <c r="A136" s="10"/>
      <c r="B136" s="59" t="s">
        <v>12</v>
      </c>
      <c r="C136" s="118">
        <v>50.547240000000002</v>
      </c>
      <c r="D136" s="13">
        <f t="shared" si="38"/>
        <v>-1.2000000000000028</v>
      </c>
      <c r="E136" s="105">
        <v>49.5187074300257</v>
      </c>
      <c r="F136" s="106">
        <f t="shared" si="50"/>
        <v>-1.8999999999999986</v>
      </c>
      <c r="G136" s="14">
        <f t="shared" si="39"/>
        <v>-1.1000000000000014</v>
      </c>
      <c r="H136" s="108">
        <v>50.799001646685298</v>
      </c>
      <c r="I136" s="109">
        <f t="shared" si="51"/>
        <v>0.29999999999999716</v>
      </c>
      <c r="J136" s="118">
        <v>53.837739999999997</v>
      </c>
      <c r="K136" s="13">
        <f t="shared" si="40"/>
        <v>-2.3000000000000043</v>
      </c>
      <c r="L136" s="105">
        <v>51.121440477785903</v>
      </c>
      <c r="M136" s="106">
        <f t="shared" si="52"/>
        <v>-1.7999999999999972</v>
      </c>
      <c r="N136" s="14">
        <f t="shared" si="41"/>
        <v>-2.1999999999999957</v>
      </c>
      <c r="O136" s="15">
        <v>52.2841046173207</v>
      </c>
      <c r="P136" s="16">
        <f t="shared" si="53"/>
        <v>-0.10000000000000142</v>
      </c>
      <c r="Q136" s="118">
        <v>51.03687</v>
      </c>
      <c r="R136" s="13">
        <f t="shared" si="42"/>
        <v>-3.5</v>
      </c>
      <c r="S136" s="105">
        <v>49.734178797503198</v>
      </c>
      <c r="T136" s="106">
        <f t="shared" si="54"/>
        <v>-2.7999999999999972</v>
      </c>
      <c r="U136" s="14">
        <f t="shared" si="43"/>
        <v>-3.3999999999999986</v>
      </c>
      <c r="V136" s="115">
        <v>51.579601544709199</v>
      </c>
      <c r="W136" s="16">
        <f t="shared" si="55"/>
        <v>0.5</v>
      </c>
      <c r="X136" s="118">
        <v>51.382489999999997</v>
      </c>
      <c r="Y136" s="13">
        <f t="shared" si="44"/>
        <v>-2.5</v>
      </c>
      <c r="Z136" s="105">
        <v>50.917277359664702</v>
      </c>
      <c r="AA136" s="106">
        <f t="shared" si="56"/>
        <v>-3.8999999999999986</v>
      </c>
      <c r="AB136" s="14">
        <f t="shared" si="45"/>
        <v>-2.6000000000000014</v>
      </c>
      <c r="AC136" s="15">
        <v>52.318296946776599</v>
      </c>
      <c r="AD136" s="16">
        <f t="shared" si="57"/>
        <v>0.59999999999999432</v>
      </c>
      <c r="AE136" s="118">
        <v>49.308759999999999</v>
      </c>
      <c r="AF136" s="13">
        <f t="shared" si="46"/>
        <v>1.2999999999999972</v>
      </c>
      <c r="AG136" s="105">
        <v>49.1685229306973</v>
      </c>
      <c r="AH136" s="106">
        <f t="shared" si="58"/>
        <v>0.10000000000000142</v>
      </c>
      <c r="AI136" s="14">
        <f t="shared" si="47"/>
        <v>1.4000000000000057</v>
      </c>
      <c r="AJ136" s="15">
        <v>49.3840624321154</v>
      </c>
      <c r="AK136" s="16">
        <f t="shared" si="59"/>
        <v>0.10000000000000142</v>
      </c>
      <c r="AL136" s="118">
        <v>50.460830000000001</v>
      </c>
      <c r="AM136" s="13">
        <f t="shared" si="60"/>
        <v>0.10000000000000142</v>
      </c>
      <c r="AN136" s="17">
        <f t="shared" si="48"/>
        <v>0.39999999999999858</v>
      </c>
      <c r="AO136" s="105">
        <v>50.471699999999998</v>
      </c>
      <c r="AP136" s="106">
        <f t="shared" si="61"/>
        <v>0.10000000000000142</v>
      </c>
      <c r="AQ136" s="14">
        <f t="shared" si="49"/>
        <v>0.39999999999999858</v>
      </c>
      <c r="AR136" s="15">
        <v>49.3398712432395</v>
      </c>
      <c r="AS136" s="16">
        <f t="shared" si="62"/>
        <v>0</v>
      </c>
    </row>
    <row r="137" spans="1:45" s="58" customFormat="1">
      <c r="A137" s="10">
        <v>2016</v>
      </c>
      <c r="B137" s="59" t="s">
        <v>4</v>
      </c>
      <c r="C137" s="118">
        <v>50.180039999999998</v>
      </c>
      <c r="D137" s="13">
        <f t="shared" si="38"/>
        <v>1.8000000000000043</v>
      </c>
      <c r="E137" s="105">
        <v>51.484828229164698</v>
      </c>
      <c r="F137" s="106">
        <f t="shared" si="50"/>
        <v>2</v>
      </c>
      <c r="G137" s="14">
        <f t="shared" si="39"/>
        <v>1.7999999999999972</v>
      </c>
      <c r="H137" s="108">
        <v>50.948129029560597</v>
      </c>
      <c r="I137" s="109">
        <f t="shared" si="51"/>
        <v>0.10000000000000142</v>
      </c>
      <c r="J137" s="118">
        <v>49.269159999999999</v>
      </c>
      <c r="K137" s="13">
        <f t="shared" si="40"/>
        <v>1.5</v>
      </c>
      <c r="L137" s="105">
        <v>52.6901719217135</v>
      </c>
      <c r="M137" s="106">
        <f t="shared" si="52"/>
        <v>1.6000000000000014</v>
      </c>
      <c r="N137" s="14">
        <f t="shared" si="41"/>
        <v>1.2000000000000028</v>
      </c>
      <c r="O137" s="15">
        <v>52.199886604958301</v>
      </c>
      <c r="P137" s="16">
        <f t="shared" si="53"/>
        <v>-9.9999999999994316E-2</v>
      </c>
      <c r="Q137" s="118">
        <v>51.646090000000001</v>
      </c>
      <c r="R137" s="13">
        <f t="shared" si="42"/>
        <v>3.3000000000000043</v>
      </c>
      <c r="S137" s="105">
        <v>53.897456075814901</v>
      </c>
      <c r="T137" s="106">
        <f t="shared" si="54"/>
        <v>4.1999999999999957</v>
      </c>
      <c r="U137" s="14">
        <f t="shared" si="43"/>
        <v>3.5</v>
      </c>
      <c r="V137" s="115">
        <v>51.898806945386198</v>
      </c>
      <c r="W137" s="16">
        <f t="shared" si="55"/>
        <v>0.29999999999999716</v>
      </c>
      <c r="X137" s="118">
        <v>52.160490000000003</v>
      </c>
      <c r="Y137" s="13">
        <f t="shared" si="44"/>
        <v>2.7000000000000028</v>
      </c>
      <c r="Z137" s="105">
        <v>54.331946146592301</v>
      </c>
      <c r="AA137" s="106">
        <f t="shared" si="56"/>
        <v>3.3999999999999986</v>
      </c>
      <c r="AB137" s="14">
        <f t="shared" si="45"/>
        <v>3</v>
      </c>
      <c r="AC137" s="15">
        <v>52.803501839487197</v>
      </c>
      <c r="AD137" s="16">
        <f t="shared" si="57"/>
        <v>0.5</v>
      </c>
      <c r="AE137" s="118">
        <v>48.045270000000002</v>
      </c>
      <c r="AF137" s="13">
        <f t="shared" si="46"/>
        <v>0.79999999999999716</v>
      </c>
      <c r="AG137" s="105">
        <v>49.2217864097898</v>
      </c>
      <c r="AH137" s="106">
        <f t="shared" si="58"/>
        <v>0</v>
      </c>
      <c r="AI137" s="14">
        <f t="shared" si="47"/>
        <v>0.60000000000000142</v>
      </c>
      <c r="AJ137" s="15">
        <v>49.407300399713499</v>
      </c>
      <c r="AK137" s="16">
        <f t="shared" si="59"/>
        <v>0</v>
      </c>
      <c r="AL137" s="118">
        <v>48.868310000000001</v>
      </c>
      <c r="AM137" s="13">
        <f t="shared" si="60"/>
        <v>-1.6000000000000014</v>
      </c>
      <c r="AN137" s="17">
        <f t="shared" si="48"/>
        <v>0.39999999999999858</v>
      </c>
      <c r="AO137" s="105">
        <v>48.535559999999997</v>
      </c>
      <c r="AP137" s="106">
        <f t="shared" si="61"/>
        <v>-2</v>
      </c>
      <c r="AQ137" s="14">
        <f t="shared" si="49"/>
        <v>0</v>
      </c>
      <c r="AR137" s="15">
        <v>49.407085389958702</v>
      </c>
      <c r="AS137" s="16">
        <f t="shared" si="62"/>
        <v>0.10000000000000142</v>
      </c>
    </row>
    <row r="138" spans="1:45" s="58" customFormat="1">
      <c r="A138" s="5"/>
      <c r="B138" s="59" t="s">
        <v>5</v>
      </c>
      <c r="C138" s="118">
        <v>50.29871</v>
      </c>
      <c r="D138" s="13">
        <f t="shared" si="38"/>
        <v>0.39999999999999858</v>
      </c>
      <c r="E138" s="105">
        <v>50.929878471411698</v>
      </c>
      <c r="F138" s="106">
        <f t="shared" si="50"/>
        <v>-0.60000000000000142</v>
      </c>
      <c r="G138" s="14">
        <f t="shared" si="39"/>
        <v>0.29999999999999716</v>
      </c>
      <c r="H138" s="108">
        <v>50.961847509918996</v>
      </c>
      <c r="I138" s="109">
        <f t="shared" si="51"/>
        <v>0.10000000000000142</v>
      </c>
      <c r="J138" s="118">
        <v>51.091790000000003</v>
      </c>
      <c r="K138" s="13">
        <f t="shared" si="40"/>
        <v>1.2000000000000028</v>
      </c>
      <c r="L138" s="105">
        <v>52.727287760985</v>
      </c>
      <c r="M138" s="106">
        <f t="shared" si="52"/>
        <v>0</v>
      </c>
      <c r="N138" s="14">
        <f t="shared" si="41"/>
        <v>0.80000000000000426</v>
      </c>
      <c r="O138" s="15">
        <v>52.128229141561</v>
      </c>
      <c r="P138" s="16">
        <f t="shared" si="53"/>
        <v>-0.10000000000000142</v>
      </c>
      <c r="Q138" s="118">
        <v>51.102939999999997</v>
      </c>
      <c r="R138" s="13">
        <f t="shared" si="42"/>
        <v>-1</v>
      </c>
      <c r="S138" s="105">
        <v>51.803590455251602</v>
      </c>
      <c r="T138" s="106">
        <f t="shared" si="54"/>
        <v>-2.1000000000000014</v>
      </c>
      <c r="U138" s="14">
        <f t="shared" si="43"/>
        <v>-1.1000000000000014</v>
      </c>
      <c r="V138" s="115">
        <v>51.999648528708597</v>
      </c>
      <c r="W138" s="16">
        <f t="shared" si="55"/>
        <v>0.10000000000000142</v>
      </c>
      <c r="X138" s="118">
        <v>52.941180000000003</v>
      </c>
      <c r="Y138" s="13">
        <f t="shared" si="44"/>
        <v>0.89999999999999858</v>
      </c>
      <c r="Z138" s="105">
        <v>52.7810318103176</v>
      </c>
      <c r="AA138" s="106">
        <f t="shared" si="56"/>
        <v>-1.5</v>
      </c>
      <c r="AB138" s="14">
        <f t="shared" si="45"/>
        <v>0.59999999999999432</v>
      </c>
      <c r="AC138" s="15">
        <v>52.977791968027397</v>
      </c>
      <c r="AD138" s="16">
        <f t="shared" si="57"/>
        <v>0.20000000000000284</v>
      </c>
      <c r="AE138" s="118">
        <v>49.816180000000003</v>
      </c>
      <c r="AF138" s="13">
        <f t="shared" si="46"/>
        <v>2.5</v>
      </c>
      <c r="AG138" s="105">
        <v>50.297579743385803</v>
      </c>
      <c r="AH138" s="106">
        <f t="shared" si="58"/>
        <v>1.0999999999999943</v>
      </c>
      <c r="AI138" s="14">
        <f t="shared" si="47"/>
        <v>2.5999999999999943</v>
      </c>
      <c r="AJ138" s="15">
        <v>49.407713302217097</v>
      </c>
      <c r="AK138" s="16">
        <f t="shared" si="59"/>
        <v>0</v>
      </c>
      <c r="AL138" s="118">
        <v>47.334560000000003</v>
      </c>
      <c r="AM138" s="13">
        <f t="shared" si="60"/>
        <v>-1.6000000000000014</v>
      </c>
      <c r="AN138" s="17">
        <f t="shared" si="48"/>
        <v>-0.80000000000000426</v>
      </c>
      <c r="AO138" s="105">
        <v>47.334560000000003</v>
      </c>
      <c r="AP138" s="106">
        <f t="shared" si="61"/>
        <v>-1.2000000000000028</v>
      </c>
      <c r="AQ138" s="14">
        <f t="shared" si="49"/>
        <v>-0.80000000000000426</v>
      </c>
      <c r="AR138" s="15">
        <v>49.535416861365299</v>
      </c>
      <c r="AS138" s="16">
        <f t="shared" si="62"/>
        <v>0.10000000000000142</v>
      </c>
    </row>
    <row r="139" spans="1:45" s="58" customFormat="1">
      <c r="A139" s="5"/>
      <c r="B139" s="59" t="s">
        <v>6</v>
      </c>
      <c r="C139" s="118">
        <v>49.938420000000001</v>
      </c>
      <c r="D139" s="13">
        <f t="shared" si="38"/>
        <v>0.19999999999999574</v>
      </c>
      <c r="E139" s="105">
        <v>50.660499481297698</v>
      </c>
      <c r="F139" s="106">
        <f t="shared" si="50"/>
        <v>-0.19999999999999574</v>
      </c>
      <c r="G139" s="14">
        <f t="shared" si="39"/>
        <v>1</v>
      </c>
      <c r="H139" s="108">
        <v>50.948017175806598</v>
      </c>
      <c r="I139" s="109">
        <f t="shared" si="51"/>
        <v>-0.10000000000000142</v>
      </c>
      <c r="J139" s="118">
        <v>50.31024</v>
      </c>
      <c r="K139" s="13">
        <f t="shared" si="40"/>
        <v>-2.4000000000000057</v>
      </c>
      <c r="L139" s="105">
        <v>50.8618642060854</v>
      </c>
      <c r="M139" s="106">
        <f t="shared" si="52"/>
        <v>-1.8000000000000043</v>
      </c>
      <c r="N139" s="14">
        <f t="shared" si="41"/>
        <v>-2.3000000000000043</v>
      </c>
      <c r="O139" s="15">
        <v>52.063744780143502</v>
      </c>
      <c r="P139" s="16">
        <f t="shared" si="53"/>
        <v>0</v>
      </c>
      <c r="Q139" s="118">
        <v>50.246310000000001</v>
      </c>
      <c r="R139" s="13">
        <f t="shared" si="42"/>
        <v>-0.69999999999999574</v>
      </c>
      <c r="S139" s="105">
        <v>51.367937497236397</v>
      </c>
      <c r="T139" s="106">
        <f t="shared" si="54"/>
        <v>-0.39999999999999858</v>
      </c>
      <c r="U139" s="14">
        <f t="shared" si="43"/>
        <v>0.19999999999999574</v>
      </c>
      <c r="V139" s="115">
        <v>52.0223406760025</v>
      </c>
      <c r="W139" s="16">
        <f t="shared" si="55"/>
        <v>0</v>
      </c>
      <c r="X139" s="118">
        <v>50.73892</v>
      </c>
      <c r="Y139" s="13">
        <f t="shared" si="44"/>
        <v>-0.39999999999999858</v>
      </c>
      <c r="Z139" s="105">
        <v>51.8705258639447</v>
      </c>
      <c r="AA139" s="106">
        <f t="shared" si="56"/>
        <v>-0.89999999999999858</v>
      </c>
      <c r="AB139" s="14">
        <f t="shared" si="45"/>
        <v>1.1000000000000014</v>
      </c>
      <c r="AC139" s="15">
        <v>52.859913829175497</v>
      </c>
      <c r="AD139" s="16">
        <f t="shared" si="57"/>
        <v>-0.10000000000000142</v>
      </c>
      <c r="AE139" s="118">
        <v>49.26108</v>
      </c>
      <c r="AF139" s="13">
        <f t="shared" si="46"/>
        <v>2.1999999999999957</v>
      </c>
      <c r="AG139" s="105">
        <v>48.8570543692447</v>
      </c>
      <c r="AH139" s="106">
        <f t="shared" si="58"/>
        <v>-1.3999999999999986</v>
      </c>
      <c r="AI139" s="14">
        <f t="shared" si="47"/>
        <v>2.2999999999999972</v>
      </c>
      <c r="AJ139" s="15">
        <v>49.460297069874301</v>
      </c>
      <c r="AK139" s="16">
        <f t="shared" si="59"/>
        <v>0.10000000000000142</v>
      </c>
      <c r="AL139" s="118">
        <v>49.507390000000001</v>
      </c>
      <c r="AM139" s="13">
        <f t="shared" si="60"/>
        <v>2.2000000000000028</v>
      </c>
      <c r="AN139" s="17">
        <f t="shared" si="48"/>
        <v>-0.29999999999999716</v>
      </c>
      <c r="AO139" s="105">
        <v>49.507390000000001</v>
      </c>
      <c r="AP139" s="106">
        <f t="shared" si="61"/>
        <v>2.2000000000000028</v>
      </c>
      <c r="AQ139" s="14">
        <f t="shared" si="49"/>
        <v>-0.29999999999999716</v>
      </c>
      <c r="AR139" s="15">
        <v>49.744023699467498</v>
      </c>
      <c r="AS139" s="16">
        <f t="shared" si="62"/>
        <v>0.20000000000000284</v>
      </c>
    </row>
    <row r="140" spans="1:45" s="58" customFormat="1">
      <c r="A140" s="2"/>
      <c r="B140" s="61" t="s">
        <v>7</v>
      </c>
      <c r="C140" s="121">
        <v>51.727269999999997</v>
      </c>
      <c r="D140" s="13">
        <f t="shared" si="38"/>
        <v>0.60000000000000142</v>
      </c>
      <c r="E140" s="105">
        <v>50.758749446629402</v>
      </c>
      <c r="F140" s="106">
        <f t="shared" si="50"/>
        <v>9.9999999999994316E-2</v>
      </c>
      <c r="G140" s="14">
        <f t="shared" si="39"/>
        <v>-0.30000000000000426</v>
      </c>
      <c r="H140" s="108">
        <v>51.0008934901564</v>
      </c>
      <c r="I140" s="109">
        <f t="shared" si="51"/>
        <v>0.10000000000000142</v>
      </c>
      <c r="J140" s="121">
        <v>53.103569999999998</v>
      </c>
      <c r="K140" s="13">
        <f t="shared" si="40"/>
        <v>2.1000000000000014</v>
      </c>
      <c r="L140" s="105">
        <v>52.687555877355898</v>
      </c>
      <c r="M140" s="106">
        <f t="shared" si="52"/>
        <v>1.8000000000000043</v>
      </c>
      <c r="N140" s="14">
        <f t="shared" si="41"/>
        <v>2</v>
      </c>
      <c r="O140" s="15">
        <v>52.022539496737103</v>
      </c>
      <c r="P140" s="16">
        <f t="shared" si="53"/>
        <v>-0.10000000000000142</v>
      </c>
      <c r="Q140" s="121">
        <v>53</v>
      </c>
      <c r="R140" s="13">
        <f t="shared" si="42"/>
        <v>0.20000000000000284</v>
      </c>
      <c r="S140" s="105">
        <v>51.445649251668797</v>
      </c>
      <c r="T140" s="106">
        <f t="shared" si="54"/>
        <v>0</v>
      </c>
      <c r="U140" s="14">
        <f t="shared" si="43"/>
        <v>-1.3000000000000043</v>
      </c>
      <c r="V140" s="115">
        <v>52.1038799410086</v>
      </c>
      <c r="W140" s="16">
        <f t="shared" si="55"/>
        <v>0.10000000000000142</v>
      </c>
      <c r="X140" s="121">
        <v>55.090910000000001</v>
      </c>
      <c r="Y140" s="13">
        <f t="shared" si="44"/>
        <v>3.1000000000000014</v>
      </c>
      <c r="Z140" s="105">
        <v>53.093390286639497</v>
      </c>
      <c r="AA140" s="106">
        <f t="shared" si="56"/>
        <v>1.2000000000000028</v>
      </c>
      <c r="AB140" s="14">
        <f t="shared" si="45"/>
        <v>1.3000000000000043</v>
      </c>
      <c r="AC140" s="15">
        <v>52.564065401840701</v>
      </c>
      <c r="AD140" s="16">
        <f t="shared" si="57"/>
        <v>-0.29999999999999716</v>
      </c>
      <c r="AE140" s="121">
        <v>50.090910000000001</v>
      </c>
      <c r="AF140" s="13">
        <f t="shared" si="46"/>
        <v>0.5</v>
      </c>
      <c r="AG140" s="105">
        <v>49.634138441134098</v>
      </c>
      <c r="AH140" s="106">
        <f t="shared" si="58"/>
        <v>0.70000000000000284</v>
      </c>
      <c r="AI140" s="14">
        <f t="shared" si="47"/>
        <v>0.39999999999999858</v>
      </c>
      <c r="AJ140" s="15">
        <v>49.579527068456599</v>
      </c>
      <c r="AK140" s="16">
        <f t="shared" si="59"/>
        <v>0.10000000000000142</v>
      </c>
      <c r="AL140" s="121">
        <v>48.727269999999997</v>
      </c>
      <c r="AM140" s="13">
        <f t="shared" si="60"/>
        <v>-0.79999999999999716</v>
      </c>
      <c r="AN140" s="17">
        <f t="shared" si="48"/>
        <v>-1.2999999999999972</v>
      </c>
      <c r="AO140" s="105">
        <v>48.727269999999997</v>
      </c>
      <c r="AP140" s="106">
        <f t="shared" si="61"/>
        <v>-0.79999999999999716</v>
      </c>
      <c r="AQ140" s="14">
        <f t="shared" si="49"/>
        <v>-1.2999999999999972</v>
      </c>
      <c r="AR140" s="15">
        <v>50.042008968140003</v>
      </c>
      <c r="AS140" s="16">
        <f t="shared" si="62"/>
        <v>0.29999999999999716</v>
      </c>
    </row>
    <row r="141" spans="1:45" s="58" customFormat="1">
      <c r="A141" s="2"/>
      <c r="B141" s="61" t="s">
        <v>6</v>
      </c>
      <c r="C141" s="118">
        <v>50.810670000000002</v>
      </c>
      <c r="D141" s="13">
        <f t="shared" si="38"/>
        <v>0.19999999999999574</v>
      </c>
      <c r="E141" s="105">
        <v>51.149539620726202</v>
      </c>
      <c r="F141" s="106">
        <f t="shared" si="50"/>
        <v>0.30000000000000426</v>
      </c>
      <c r="G141" s="14">
        <f t="shared" si="39"/>
        <v>0.10000000000000142</v>
      </c>
      <c r="H141" s="108">
        <v>51.139282273980903</v>
      </c>
      <c r="I141" s="109">
        <f t="shared" si="51"/>
        <v>0.10000000000000142</v>
      </c>
      <c r="J141" s="118">
        <v>52.95872</v>
      </c>
      <c r="K141" s="13">
        <f t="shared" si="40"/>
        <v>-0.39999999999999858</v>
      </c>
      <c r="L141" s="105">
        <v>52.272949136326702</v>
      </c>
      <c r="M141" s="106">
        <f t="shared" si="52"/>
        <v>-0.40000000000000568</v>
      </c>
      <c r="N141" s="14">
        <f t="shared" si="41"/>
        <v>-0.5</v>
      </c>
      <c r="O141" s="15">
        <v>51.954002616206502</v>
      </c>
      <c r="P141" s="16">
        <f t="shared" si="53"/>
        <v>0</v>
      </c>
      <c r="Q141" s="118">
        <v>52.510460000000002</v>
      </c>
      <c r="R141" s="13">
        <f t="shared" si="42"/>
        <v>0.70000000000000284</v>
      </c>
      <c r="S141" s="105">
        <v>52.8844116277456</v>
      </c>
      <c r="T141" s="106">
        <f t="shared" si="54"/>
        <v>1.5</v>
      </c>
      <c r="U141" s="14">
        <f t="shared" si="43"/>
        <v>0.69999999999999574</v>
      </c>
      <c r="V141" s="115">
        <v>52.235811370498098</v>
      </c>
      <c r="W141" s="16">
        <f t="shared" si="55"/>
        <v>0.10000000000000142</v>
      </c>
      <c r="X141" s="118">
        <v>53.661090000000002</v>
      </c>
      <c r="Y141" s="13">
        <f t="shared" si="44"/>
        <v>1.2000000000000028</v>
      </c>
      <c r="Z141" s="105">
        <v>53.245297665654498</v>
      </c>
      <c r="AA141" s="106">
        <f t="shared" si="56"/>
        <v>0.10000000000000142</v>
      </c>
      <c r="AB141" s="14">
        <f t="shared" si="45"/>
        <v>0.90000000000000568</v>
      </c>
      <c r="AC141" s="15">
        <v>52.2198732866527</v>
      </c>
      <c r="AD141" s="16">
        <f t="shared" si="57"/>
        <v>-0.39999999999999858</v>
      </c>
      <c r="AE141" s="118">
        <v>49.058579999999999</v>
      </c>
      <c r="AF141" s="13">
        <f t="shared" si="46"/>
        <v>-0.60000000000000142</v>
      </c>
      <c r="AG141" s="105">
        <v>49.485456685127701</v>
      </c>
      <c r="AH141" s="106">
        <f t="shared" si="58"/>
        <v>-0.10000000000000142</v>
      </c>
      <c r="AI141" s="14">
        <f t="shared" si="47"/>
        <v>-0.60000000000000142</v>
      </c>
      <c r="AJ141" s="15">
        <v>49.748234964618497</v>
      </c>
      <c r="AK141" s="16">
        <f t="shared" si="59"/>
        <v>0.10000000000000142</v>
      </c>
      <c r="AL141" s="118">
        <v>48.012549999999997</v>
      </c>
      <c r="AM141" s="13">
        <f t="shared" si="60"/>
        <v>-0.70000000000000284</v>
      </c>
      <c r="AN141" s="17">
        <f t="shared" si="48"/>
        <v>-0.29999999999999716</v>
      </c>
      <c r="AO141" s="105">
        <v>48.012549999999997</v>
      </c>
      <c r="AP141" s="106">
        <f t="shared" si="61"/>
        <v>-0.70000000000000284</v>
      </c>
      <c r="AQ141" s="14">
        <f t="shared" si="49"/>
        <v>-0.29999999999999716</v>
      </c>
      <c r="AR141" s="15">
        <v>50.423855612727799</v>
      </c>
      <c r="AS141" s="16">
        <f t="shared" si="62"/>
        <v>0.39999999999999858</v>
      </c>
    </row>
    <row r="142" spans="1:45" s="58" customFormat="1">
      <c r="A142" s="2"/>
      <c r="B142" s="61" t="s">
        <v>8</v>
      </c>
      <c r="C142" s="121">
        <v>47.169379999999997</v>
      </c>
      <c r="D142" s="13">
        <f t="shared" si="38"/>
        <v>-4.1999999999999957</v>
      </c>
      <c r="E142" s="105">
        <v>46.923210389282303</v>
      </c>
      <c r="F142" s="106">
        <f t="shared" si="50"/>
        <v>-4.2000000000000028</v>
      </c>
      <c r="G142" s="14">
        <f t="shared" si="39"/>
        <v>-4.2000000000000028</v>
      </c>
      <c r="H142" s="108">
        <v>51.281102825950299</v>
      </c>
      <c r="I142" s="109">
        <f t="shared" si="51"/>
        <v>0.19999999999999574</v>
      </c>
      <c r="J142" s="121">
        <v>50.438139999999997</v>
      </c>
      <c r="K142" s="13">
        <f t="shared" si="40"/>
        <v>-1.8999999999999986</v>
      </c>
      <c r="L142" s="105">
        <v>51.151506316228001</v>
      </c>
      <c r="M142" s="106">
        <f t="shared" si="52"/>
        <v>-1.0999999999999943</v>
      </c>
      <c r="N142" s="14">
        <f t="shared" si="41"/>
        <v>-1.8999999999999986</v>
      </c>
      <c r="O142" s="15">
        <v>51.797252286458303</v>
      </c>
      <c r="P142" s="16">
        <f t="shared" si="53"/>
        <v>-0.20000000000000284</v>
      </c>
      <c r="Q142" s="121">
        <v>47.463769999999997</v>
      </c>
      <c r="R142" s="13">
        <f t="shared" si="42"/>
        <v>-5.8999999999999986</v>
      </c>
      <c r="S142" s="105">
        <v>47.2215621378542</v>
      </c>
      <c r="T142" s="106">
        <f t="shared" si="54"/>
        <v>-5.6999999999999957</v>
      </c>
      <c r="U142" s="14">
        <f t="shared" si="43"/>
        <v>-6.0999999999999943</v>
      </c>
      <c r="V142" s="115">
        <v>52.374424788012298</v>
      </c>
      <c r="W142" s="16">
        <f t="shared" si="55"/>
        <v>0.19999999999999574</v>
      </c>
      <c r="X142" s="121">
        <v>48.550719999999998</v>
      </c>
      <c r="Y142" s="13">
        <f t="shared" si="44"/>
        <v>-4.2999999999999972</v>
      </c>
      <c r="Z142" s="105">
        <v>48.673865733826801</v>
      </c>
      <c r="AA142" s="106">
        <f t="shared" si="56"/>
        <v>-4.5</v>
      </c>
      <c r="AB142" s="14">
        <f t="shared" si="45"/>
        <v>-4.1999999999999957</v>
      </c>
      <c r="AC142" s="15">
        <v>51.8088356456973</v>
      </c>
      <c r="AD142" s="16">
        <f t="shared" si="57"/>
        <v>-0.40000000000000568</v>
      </c>
      <c r="AE142" s="121">
        <v>47.192030000000003</v>
      </c>
      <c r="AF142" s="13">
        <f t="shared" si="46"/>
        <v>-2.2999999999999972</v>
      </c>
      <c r="AG142" s="105">
        <v>47.090940561177497</v>
      </c>
      <c r="AH142" s="106">
        <f t="shared" si="58"/>
        <v>-2.3999999999999986</v>
      </c>
      <c r="AI142" s="14">
        <f t="shared" si="47"/>
        <v>-2.1999999999999957</v>
      </c>
      <c r="AJ142" s="15">
        <v>49.941561905319404</v>
      </c>
      <c r="AK142" s="16">
        <f t="shared" si="59"/>
        <v>0.19999999999999574</v>
      </c>
      <c r="AL142" s="121">
        <v>45.47101</v>
      </c>
      <c r="AM142" s="13">
        <f t="shared" si="60"/>
        <v>-2.5</v>
      </c>
      <c r="AN142" s="17">
        <f t="shared" si="48"/>
        <v>-4.2999999999999972</v>
      </c>
      <c r="AO142" s="105">
        <v>45.47101</v>
      </c>
      <c r="AP142" s="106">
        <f t="shared" si="61"/>
        <v>-2.5</v>
      </c>
      <c r="AQ142" s="14">
        <f t="shared" si="49"/>
        <v>-4.2999999999999972</v>
      </c>
      <c r="AR142" s="15">
        <v>50.867914244651701</v>
      </c>
      <c r="AS142" s="16">
        <f t="shared" si="62"/>
        <v>0.5</v>
      </c>
    </row>
    <row r="143" spans="1:45" s="58" customFormat="1">
      <c r="A143" s="2"/>
      <c r="B143" s="61" t="s">
        <v>8</v>
      </c>
      <c r="C143" s="121">
        <v>51.719430000000003</v>
      </c>
      <c r="D143" s="13">
        <f t="shared" si="38"/>
        <v>1.7000000000000028</v>
      </c>
      <c r="E143" s="105">
        <v>51.725589624124197</v>
      </c>
      <c r="F143" s="106">
        <f t="shared" si="50"/>
        <v>4.8000000000000043</v>
      </c>
      <c r="G143" s="14">
        <f t="shared" si="39"/>
        <v>1.7000000000000028</v>
      </c>
      <c r="H143" s="108">
        <v>51.336048812518001</v>
      </c>
      <c r="I143" s="109">
        <f t="shared" si="51"/>
        <v>0</v>
      </c>
      <c r="J143" s="121">
        <v>52.550020000000004</v>
      </c>
      <c r="K143" s="13">
        <f t="shared" si="40"/>
        <v>-1.6000000000000014</v>
      </c>
      <c r="L143" s="105">
        <v>51.797673982007602</v>
      </c>
      <c r="M143" s="106">
        <f t="shared" si="52"/>
        <v>0.59999999999999432</v>
      </c>
      <c r="N143" s="14">
        <f t="shared" si="41"/>
        <v>-1.9000000000000057</v>
      </c>
      <c r="O143" s="15">
        <v>51.511438972810502</v>
      </c>
      <c r="P143" s="16">
        <f t="shared" si="53"/>
        <v>-0.29999999999999716</v>
      </c>
      <c r="Q143" s="121">
        <v>53.165939999999999</v>
      </c>
      <c r="R143" s="13">
        <f t="shared" si="42"/>
        <v>2.2000000000000028</v>
      </c>
      <c r="S143" s="105">
        <v>52.9954950994413</v>
      </c>
      <c r="T143" s="106">
        <f t="shared" si="54"/>
        <v>5.7999999999999972</v>
      </c>
      <c r="U143" s="14">
        <f t="shared" si="43"/>
        <v>2.2999999999999972</v>
      </c>
      <c r="V143" s="115">
        <v>52.444462815331498</v>
      </c>
      <c r="W143" s="16">
        <f t="shared" si="55"/>
        <v>0</v>
      </c>
      <c r="X143" s="121">
        <v>50.982529999999997</v>
      </c>
      <c r="Y143" s="13">
        <f t="shared" si="44"/>
        <v>-0.29999999999999716</v>
      </c>
      <c r="Z143" s="105">
        <v>51.057336408835198</v>
      </c>
      <c r="AA143" s="106">
        <f t="shared" si="56"/>
        <v>2.3999999999999986</v>
      </c>
      <c r="AB143" s="14">
        <f t="shared" si="45"/>
        <v>-0.29999999999999716</v>
      </c>
      <c r="AC143" s="15">
        <v>51.275348156740698</v>
      </c>
      <c r="AD143" s="16">
        <f t="shared" si="57"/>
        <v>-0.5</v>
      </c>
      <c r="AE143" s="121">
        <v>50.327509999999997</v>
      </c>
      <c r="AF143" s="13">
        <f t="shared" si="46"/>
        <v>2</v>
      </c>
      <c r="AG143" s="105">
        <v>50.279756666129003</v>
      </c>
      <c r="AH143" s="106">
        <f t="shared" si="58"/>
        <v>3.1999999999999957</v>
      </c>
      <c r="AI143" s="14">
        <f t="shared" si="47"/>
        <v>1.7999999999999972</v>
      </c>
      <c r="AJ143" s="15">
        <v>50.090742080607498</v>
      </c>
      <c r="AK143" s="16">
        <f t="shared" si="59"/>
        <v>0.20000000000000284</v>
      </c>
      <c r="AL143" s="121">
        <v>52.40175</v>
      </c>
      <c r="AM143" s="13">
        <f t="shared" si="60"/>
        <v>6.8999999999999986</v>
      </c>
      <c r="AN143" s="17">
        <f t="shared" si="48"/>
        <v>3.1999999999999957</v>
      </c>
      <c r="AO143" s="105">
        <v>52.40175</v>
      </c>
      <c r="AP143" s="106">
        <f t="shared" si="61"/>
        <v>6.8999999999999986</v>
      </c>
      <c r="AQ143" s="14">
        <f t="shared" si="49"/>
        <v>3.1999999999999957</v>
      </c>
      <c r="AR143" s="15">
        <v>51.327222729990503</v>
      </c>
      <c r="AS143" s="16">
        <f t="shared" si="62"/>
        <v>0.39999999999999858</v>
      </c>
    </row>
    <row r="144" spans="1:45" s="58" customFormat="1">
      <c r="A144" s="2"/>
      <c r="B144" s="61" t="s">
        <v>7</v>
      </c>
      <c r="C144" s="121">
        <v>51.370609999999999</v>
      </c>
      <c r="D144" s="13">
        <f t="shared" si="38"/>
        <v>2.3999999999999986</v>
      </c>
      <c r="E144" s="105">
        <v>51.235516736207302</v>
      </c>
      <c r="F144" s="106">
        <f t="shared" si="50"/>
        <v>-0.5</v>
      </c>
      <c r="G144" s="14">
        <f t="shared" si="39"/>
        <v>2.1000000000000014</v>
      </c>
      <c r="H144" s="108">
        <v>51.236403295794098</v>
      </c>
      <c r="I144" s="109">
        <f t="shared" si="51"/>
        <v>-9.9999999999994316E-2</v>
      </c>
      <c r="J144" s="121">
        <v>52.357219999999998</v>
      </c>
      <c r="K144" s="13">
        <f t="shared" si="40"/>
        <v>1.2999999999999972</v>
      </c>
      <c r="L144" s="105">
        <v>51.369437468494901</v>
      </c>
      <c r="M144" s="106">
        <f t="shared" si="52"/>
        <v>-0.39999999999999858</v>
      </c>
      <c r="N144" s="14">
        <f t="shared" si="41"/>
        <v>1.1000000000000014</v>
      </c>
      <c r="O144" s="15">
        <v>51.115877416890903</v>
      </c>
      <c r="P144" s="16">
        <f t="shared" si="53"/>
        <v>-0.39999999999999858</v>
      </c>
      <c r="Q144" s="121">
        <v>52.192979999999999</v>
      </c>
      <c r="R144" s="13">
        <f t="shared" si="42"/>
        <v>3.3000000000000043</v>
      </c>
      <c r="S144" s="105">
        <v>51.852483779002398</v>
      </c>
      <c r="T144" s="106">
        <f t="shared" si="54"/>
        <v>-1.1000000000000014</v>
      </c>
      <c r="U144" s="14">
        <f t="shared" si="43"/>
        <v>3.1999999999999957</v>
      </c>
      <c r="V144" s="115">
        <v>52.325353920867101</v>
      </c>
      <c r="W144" s="16">
        <f t="shared" si="55"/>
        <v>-0.10000000000000142</v>
      </c>
      <c r="X144" s="121">
        <v>50.986840000000001</v>
      </c>
      <c r="Y144" s="13">
        <f t="shared" si="44"/>
        <v>1.5</v>
      </c>
      <c r="Z144" s="105">
        <v>50.681444960777597</v>
      </c>
      <c r="AA144" s="106">
        <f t="shared" si="56"/>
        <v>-0.39999999999999858</v>
      </c>
      <c r="AB144" s="14">
        <f t="shared" si="45"/>
        <v>1.3000000000000043</v>
      </c>
      <c r="AC144" s="15">
        <v>50.551994279439199</v>
      </c>
      <c r="AD144" s="16">
        <f t="shared" si="57"/>
        <v>-0.69999999999999574</v>
      </c>
      <c r="AE144" s="121">
        <v>50.657890000000002</v>
      </c>
      <c r="AF144" s="13">
        <f t="shared" si="46"/>
        <v>2</v>
      </c>
      <c r="AG144" s="105">
        <v>50.5219037222504</v>
      </c>
      <c r="AH144" s="106">
        <f t="shared" si="58"/>
        <v>0.20000000000000284</v>
      </c>
      <c r="AI144" s="14">
        <f t="shared" si="47"/>
        <v>1.8999999999999986</v>
      </c>
      <c r="AJ144" s="15">
        <v>50.058508896189501</v>
      </c>
      <c r="AK144" s="16">
        <f t="shared" si="59"/>
        <v>0</v>
      </c>
      <c r="AL144" s="121">
        <v>51.644739999999999</v>
      </c>
      <c r="AM144" s="13">
        <f t="shared" si="60"/>
        <v>-0.79999999999999716</v>
      </c>
      <c r="AN144" s="17">
        <f t="shared" si="48"/>
        <v>2.6000000000000014</v>
      </c>
      <c r="AO144" s="105">
        <v>51.644739999999999</v>
      </c>
      <c r="AP144" s="106">
        <f t="shared" si="61"/>
        <v>-0.79999999999999716</v>
      </c>
      <c r="AQ144" s="14">
        <f t="shared" si="49"/>
        <v>2.6000000000000014</v>
      </c>
      <c r="AR144" s="15">
        <v>51.765328623985297</v>
      </c>
      <c r="AS144" s="16">
        <f t="shared" si="62"/>
        <v>0.5</v>
      </c>
    </row>
    <row r="145" spans="1:45" s="58" customFormat="1">
      <c r="A145" s="2"/>
      <c r="B145" s="61" t="s">
        <v>9</v>
      </c>
      <c r="C145" s="121">
        <v>50.543480000000002</v>
      </c>
      <c r="D145" s="13">
        <f t="shared" si="38"/>
        <v>1.3999999999999986</v>
      </c>
      <c r="E145" s="105">
        <v>50.962617716480999</v>
      </c>
      <c r="F145" s="106">
        <f t="shared" si="50"/>
        <v>-0.20000000000000284</v>
      </c>
      <c r="G145" s="14">
        <f t="shared" si="39"/>
        <v>1.5</v>
      </c>
      <c r="H145" s="108">
        <v>50.853230186640801</v>
      </c>
      <c r="I145" s="109">
        <f t="shared" si="51"/>
        <v>-0.30000000000000426</v>
      </c>
      <c r="J145" s="121">
        <v>50.034500000000001</v>
      </c>
      <c r="K145" s="13">
        <f t="shared" si="40"/>
        <v>-1.3999999999999986</v>
      </c>
      <c r="L145" s="105">
        <v>50.682090262810497</v>
      </c>
      <c r="M145" s="106">
        <f t="shared" si="52"/>
        <v>-0.69999999999999574</v>
      </c>
      <c r="N145" s="14">
        <f t="shared" si="41"/>
        <v>-1.6999999999999957</v>
      </c>
      <c r="O145" s="15">
        <v>50.623515911131904</v>
      </c>
      <c r="P145" s="16">
        <f t="shared" si="53"/>
        <v>-0.5</v>
      </c>
      <c r="Q145" s="121">
        <v>51.383400000000002</v>
      </c>
      <c r="R145" s="13">
        <f t="shared" si="42"/>
        <v>2.3999999999999986</v>
      </c>
      <c r="S145" s="105">
        <v>52.003049039521301</v>
      </c>
      <c r="T145" s="106">
        <f t="shared" si="54"/>
        <v>0.10000000000000142</v>
      </c>
      <c r="U145" s="14">
        <f t="shared" si="43"/>
        <v>2.2000000000000028</v>
      </c>
      <c r="V145" s="115">
        <v>51.688676957095403</v>
      </c>
      <c r="W145" s="16">
        <f t="shared" si="55"/>
        <v>-0.59999999999999432</v>
      </c>
      <c r="X145" s="121">
        <v>49.505929999999999</v>
      </c>
      <c r="Y145" s="13">
        <f t="shared" si="44"/>
        <v>0.89999999999999858</v>
      </c>
      <c r="Z145" s="105">
        <v>50.525022780525298</v>
      </c>
      <c r="AA145" s="106">
        <f t="shared" si="56"/>
        <v>-0.20000000000000284</v>
      </c>
      <c r="AB145" s="14">
        <f t="shared" si="45"/>
        <v>0.70000000000000284</v>
      </c>
      <c r="AC145" s="15">
        <v>49.551098535906902</v>
      </c>
      <c r="AD145" s="16">
        <f t="shared" si="57"/>
        <v>-1</v>
      </c>
      <c r="AE145" s="121">
        <v>49.60474</v>
      </c>
      <c r="AF145" s="13">
        <f t="shared" si="46"/>
        <v>-0.10000000000000142</v>
      </c>
      <c r="AG145" s="105">
        <v>49.665516721836603</v>
      </c>
      <c r="AH145" s="106">
        <f t="shared" si="58"/>
        <v>-0.79999999999999716</v>
      </c>
      <c r="AI145" s="14">
        <f t="shared" si="47"/>
        <v>-9.9999999999994316E-2</v>
      </c>
      <c r="AJ145" s="15">
        <v>49.719583598541199</v>
      </c>
      <c r="AK145" s="16">
        <f t="shared" si="59"/>
        <v>-0.39999999999999858</v>
      </c>
      <c r="AL145" s="121">
        <v>51.679839999999999</v>
      </c>
      <c r="AM145" s="13">
        <f t="shared" si="60"/>
        <v>0.10000000000000142</v>
      </c>
      <c r="AN145" s="17">
        <f t="shared" si="48"/>
        <v>2.9000000000000057</v>
      </c>
      <c r="AO145" s="105">
        <v>51.679839999999999</v>
      </c>
      <c r="AP145" s="106">
        <f t="shared" si="61"/>
        <v>0.10000000000000142</v>
      </c>
      <c r="AQ145" s="14">
        <f t="shared" si="49"/>
        <v>2.9000000000000057</v>
      </c>
      <c r="AR145" s="15">
        <v>52.142460225859502</v>
      </c>
      <c r="AS145" s="16">
        <f t="shared" si="62"/>
        <v>0.30000000000000426</v>
      </c>
    </row>
    <row r="146" spans="1:45" s="58" customFormat="1">
      <c r="A146" s="3"/>
      <c r="B146" s="61" t="s">
        <v>10</v>
      </c>
      <c r="C146" s="122">
        <v>50.95382</v>
      </c>
      <c r="D146" s="13">
        <f t="shared" ref="D146:D177" si="63">(ROUND(C146,1)-ROUND(C134,1))</f>
        <v>0.20000000000000284</v>
      </c>
      <c r="E146" s="105">
        <v>50.494885476386202</v>
      </c>
      <c r="F146" s="106">
        <f t="shared" si="50"/>
        <v>-0.5</v>
      </c>
      <c r="G146" s="14">
        <f t="shared" ref="G146:G177" si="64">(ROUND(E146,1)-ROUND(E134,1))</f>
        <v>-2.2000000000000028</v>
      </c>
      <c r="H146" s="108">
        <v>50.181174648892302</v>
      </c>
      <c r="I146" s="109">
        <f t="shared" si="51"/>
        <v>-0.69999999999999574</v>
      </c>
      <c r="J146" s="122">
        <v>50.756610000000002</v>
      </c>
      <c r="K146" s="13">
        <f t="shared" ref="K146:K177" si="65">(ROUND(J146,1)-ROUND(J134,1))</f>
        <v>-5</v>
      </c>
      <c r="L146" s="105">
        <v>50.050759613631499</v>
      </c>
      <c r="M146" s="106">
        <f t="shared" si="52"/>
        <v>-0.60000000000000142</v>
      </c>
      <c r="N146" s="14">
        <f t="shared" ref="N146:N177" si="66">(ROUND(L146,1)-ROUND(L134,1))</f>
        <v>-5.1000000000000014</v>
      </c>
      <c r="O146" s="15">
        <v>50.070891751837202</v>
      </c>
      <c r="P146" s="16">
        <f t="shared" si="53"/>
        <v>-0.5</v>
      </c>
      <c r="Q146" s="122">
        <v>51.606430000000003</v>
      </c>
      <c r="R146" s="13">
        <f t="shared" ref="R146:R177" si="67">(ROUND(Q146,1)-ROUND(Q134,1))</f>
        <v>0</v>
      </c>
      <c r="S146" s="105">
        <v>50.794708817842597</v>
      </c>
      <c r="T146" s="106">
        <f t="shared" si="54"/>
        <v>-1.2000000000000028</v>
      </c>
      <c r="U146" s="14">
        <f t="shared" ref="U146:U177" si="68">(ROUND(S146,1)-ROUND(S134,1))</f>
        <v>-0.10000000000000142</v>
      </c>
      <c r="V146" s="115">
        <v>50.507504587048899</v>
      </c>
      <c r="W146" s="16">
        <f t="shared" si="55"/>
        <v>-1.2000000000000028</v>
      </c>
      <c r="X146" s="122">
        <v>50.301200000000001</v>
      </c>
      <c r="Y146" s="13">
        <f t="shared" ref="Y146:Y177" si="69">(ROUND(X146,1)-ROUND(X134,1))</f>
        <v>-1.7000000000000028</v>
      </c>
      <c r="Z146" s="105">
        <v>49.650290388657702</v>
      </c>
      <c r="AA146" s="106">
        <f t="shared" si="56"/>
        <v>-0.79999999999999716</v>
      </c>
      <c r="AB146" s="14">
        <f t="shared" ref="AB146:AB177" si="70">(ROUND(Z146,1)-ROUND(Z134,1))</f>
        <v>-1.5999999999999943</v>
      </c>
      <c r="AC146" s="15">
        <v>48.450280654379704</v>
      </c>
      <c r="AD146" s="16">
        <f t="shared" si="57"/>
        <v>-1.1000000000000014</v>
      </c>
      <c r="AE146" s="122">
        <v>50</v>
      </c>
      <c r="AF146" s="13">
        <f t="shared" ref="AF146:AF177" si="71">(ROUND(AE146,1)-ROUND(AE134,1))</f>
        <v>0.20000000000000284</v>
      </c>
      <c r="AG146" s="105">
        <v>49.490033359218401</v>
      </c>
      <c r="AH146" s="106">
        <f t="shared" si="58"/>
        <v>-0.20000000000000284</v>
      </c>
      <c r="AI146" s="14">
        <f t="shared" ref="AI146:AI177" si="72">(ROUND(AG146,1)-ROUND(AG134,1))</f>
        <v>0.20000000000000284</v>
      </c>
      <c r="AJ146" s="15">
        <v>49.064883368722299</v>
      </c>
      <c r="AK146" s="16">
        <f t="shared" si="59"/>
        <v>-0.60000000000000142</v>
      </c>
      <c r="AL146" s="122">
        <v>51.907629999999997</v>
      </c>
      <c r="AM146" s="13">
        <f t="shared" si="60"/>
        <v>0.19999999999999574</v>
      </c>
      <c r="AN146" s="17">
        <f t="shared" ref="AN146:AN177" si="73">(ROUND(AL146,1)-ROUND(AL134,1))</f>
        <v>2.2999999999999972</v>
      </c>
      <c r="AO146" s="105">
        <v>51.9</v>
      </c>
      <c r="AP146" s="106">
        <f t="shared" si="61"/>
        <v>0.19999999999999574</v>
      </c>
      <c r="AQ146" s="14">
        <f t="shared" ref="AQ146:AQ177" si="74">(ROUND(AO146,1)-ROUND(AO134,1))</f>
        <v>2.2999999999999972</v>
      </c>
      <c r="AR146" s="15">
        <v>52.422585630221903</v>
      </c>
      <c r="AS146" s="16">
        <f t="shared" si="62"/>
        <v>0.29999999999999716</v>
      </c>
    </row>
    <row r="147" spans="1:45" s="58" customFormat="1">
      <c r="A147" s="2"/>
      <c r="B147" s="61" t="s">
        <v>11</v>
      </c>
      <c r="C147" s="121">
        <v>50.345939999999999</v>
      </c>
      <c r="D147" s="13">
        <f t="shared" si="63"/>
        <v>-2.4000000000000057</v>
      </c>
      <c r="E147" s="105">
        <v>49.168512965000403</v>
      </c>
      <c r="F147" s="106">
        <f t="shared" si="50"/>
        <v>-1.2999999999999972</v>
      </c>
      <c r="G147" s="14">
        <f t="shared" si="64"/>
        <v>-2.1999999999999957</v>
      </c>
      <c r="H147" s="108">
        <v>49.347528411248199</v>
      </c>
      <c r="I147" s="109">
        <f t="shared" si="51"/>
        <v>-0.90000000000000568</v>
      </c>
      <c r="J147" s="121">
        <v>51.1858</v>
      </c>
      <c r="K147" s="13">
        <f t="shared" si="65"/>
        <v>-4</v>
      </c>
      <c r="L147" s="105">
        <v>49.307803358403199</v>
      </c>
      <c r="M147" s="106">
        <f t="shared" si="52"/>
        <v>-0.80000000000000426</v>
      </c>
      <c r="N147" s="14">
        <f t="shared" si="66"/>
        <v>-3.6000000000000014</v>
      </c>
      <c r="O147" s="15">
        <v>49.542844512900302</v>
      </c>
      <c r="P147" s="16">
        <f t="shared" si="53"/>
        <v>-0.60000000000000142</v>
      </c>
      <c r="Q147" s="121">
        <v>51.660519999999998</v>
      </c>
      <c r="R147" s="13">
        <f t="shared" si="67"/>
        <v>-2.5</v>
      </c>
      <c r="S147" s="105">
        <v>50.1312263201429</v>
      </c>
      <c r="T147" s="106">
        <f t="shared" si="54"/>
        <v>-0.69999999999999574</v>
      </c>
      <c r="U147" s="14">
        <f t="shared" si="68"/>
        <v>-2.3999999999999986</v>
      </c>
      <c r="V147" s="115">
        <v>48.974823233359402</v>
      </c>
      <c r="W147" s="16">
        <f t="shared" si="55"/>
        <v>-1.5</v>
      </c>
      <c r="X147" s="121">
        <v>47.140219999999999</v>
      </c>
      <c r="Y147" s="13">
        <f t="shared" si="69"/>
        <v>-9</v>
      </c>
      <c r="Z147" s="105">
        <v>45.998669542584501</v>
      </c>
      <c r="AA147" s="106">
        <f t="shared" si="56"/>
        <v>-3.7000000000000028</v>
      </c>
      <c r="AB147" s="14">
        <f t="shared" si="70"/>
        <v>-8.7999999999999972</v>
      </c>
      <c r="AC147" s="15">
        <v>47.516708090848503</v>
      </c>
      <c r="AD147" s="16">
        <f t="shared" si="57"/>
        <v>-1</v>
      </c>
      <c r="AE147" s="121">
        <v>48.985239999999997</v>
      </c>
      <c r="AF147" s="13">
        <f t="shared" si="71"/>
        <v>-1</v>
      </c>
      <c r="AG147" s="105">
        <v>48.1953251569944</v>
      </c>
      <c r="AH147" s="106">
        <f t="shared" si="58"/>
        <v>-1.2999999999999972</v>
      </c>
      <c r="AI147" s="14">
        <f t="shared" si="72"/>
        <v>-0.89999999999999858</v>
      </c>
      <c r="AJ147" s="15">
        <v>48.242360639725199</v>
      </c>
      <c r="AK147" s="16">
        <f t="shared" si="59"/>
        <v>-0.89999999999999858</v>
      </c>
      <c r="AL147" s="121">
        <v>53.597790000000003</v>
      </c>
      <c r="AM147" s="13">
        <f t="shared" si="60"/>
        <v>1.7000000000000028</v>
      </c>
      <c r="AN147" s="17">
        <f t="shared" si="73"/>
        <v>3.2000000000000028</v>
      </c>
      <c r="AO147" s="105">
        <v>53.6</v>
      </c>
      <c r="AP147" s="106">
        <f t="shared" si="61"/>
        <v>1.7000000000000028</v>
      </c>
      <c r="AQ147" s="14">
        <f t="shared" si="74"/>
        <v>3.2000000000000028</v>
      </c>
      <c r="AR147" s="15">
        <v>52.583771233628703</v>
      </c>
      <c r="AS147" s="16">
        <f t="shared" si="62"/>
        <v>0.20000000000000284</v>
      </c>
    </row>
    <row r="148" spans="1:45" s="58" customFormat="1">
      <c r="A148" s="3"/>
      <c r="B148" s="61" t="s">
        <v>12</v>
      </c>
      <c r="C148" s="122">
        <v>49.511319999999998</v>
      </c>
      <c r="D148" s="13">
        <f t="shared" si="63"/>
        <v>-1</v>
      </c>
      <c r="E148" s="105">
        <v>49.009051599104303</v>
      </c>
      <c r="F148" s="106">
        <f t="shared" si="50"/>
        <v>-0.20000000000000284</v>
      </c>
      <c r="G148" s="14">
        <f t="shared" si="64"/>
        <v>-0.5</v>
      </c>
      <c r="H148" s="108">
        <v>48.505639545807398</v>
      </c>
      <c r="I148" s="109">
        <f t="shared" si="51"/>
        <v>-0.79999999999999716</v>
      </c>
      <c r="J148" s="122">
        <v>49.553519999999999</v>
      </c>
      <c r="K148" s="13">
        <f t="shared" si="65"/>
        <v>-4.1999999999999957</v>
      </c>
      <c r="L148" s="105">
        <v>48.616477384835498</v>
      </c>
      <c r="M148" s="106">
        <f t="shared" si="52"/>
        <v>-0.69999999999999574</v>
      </c>
      <c r="N148" s="14">
        <f t="shared" si="66"/>
        <v>-2.5</v>
      </c>
      <c r="O148" s="15">
        <v>49.005253422869501</v>
      </c>
      <c r="P148" s="16">
        <f t="shared" si="53"/>
        <v>-0.5</v>
      </c>
      <c r="Q148" s="122">
        <v>47.942390000000003</v>
      </c>
      <c r="R148" s="13">
        <f t="shared" si="67"/>
        <v>-3.1000000000000014</v>
      </c>
      <c r="S148" s="105">
        <v>47.522713864101398</v>
      </c>
      <c r="T148" s="106">
        <f t="shared" si="54"/>
        <v>-2.6000000000000014</v>
      </c>
      <c r="U148" s="14">
        <f t="shared" si="68"/>
        <v>-2.2000000000000028</v>
      </c>
      <c r="V148" s="115">
        <v>47.358885696974298</v>
      </c>
      <c r="W148" s="16">
        <f t="shared" si="55"/>
        <v>-1.6000000000000014</v>
      </c>
      <c r="X148" s="122">
        <v>49.074069999999999</v>
      </c>
      <c r="Y148" s="13">
        <f t="shared" si="69"/>
        <v>-2.2999999999999972</v>
      </c>
      <c r="Z148" s="105">
        <v>43.212635763978902</v>
      </c>
      <c r="AA148" s="106">
        <f t="shared" si="56"/>
        <v>-2.7999999999999972</v>
      </c>
      <c r="AB148" s="14">
        <f t="shared" si="70"/>
        <v>-7.6999999999999957</v>
      </c>
      <c r="AC148" s="15">
        <v>46.887929096121901</v>
      </c>
      <c r="AD148" s="16">
        <f t="shared" si="57"/>
        <v>-0.60000000000000142</v>
      </c>
      <c r="AE148" s="122">
        <v>47.22222</v>
      </c>
      <c r="AF148" s="13">
        <f t="shared" si="71"/>
        <v>-2.0999999999999943</v>
      </c>
      <c r="AG148" s="105">
        <v>47.392511330095502</v>
      </c>
      <c r="AH148" s="106">
        <f t="shared" si="58"/>
        <v>-0.80000000000000426</v>
      </c>
      <c r="AI148" s="14">
        <f t="shared" si="72"/>
        <v>-1.8000000000000043</v>
      </c>
      <c r="AJ148" s="15">
        <v>47.3626832266091</v>
      </c>
      <c r="AK148" s="16">
        <f t="shared" si="59"/>
        <v>-0.80000000000000426</v>
      </c>
      <c r="AL148" s="122">
        <v>53.806579999999997</v>
      </c>
      <c r="AM148" s="13">
        <f t="shared" si="60"/>
        <v>0.19999999999999574</v>
      </c>
      <c r="AN148" s="17">
        <f t="shared" si="73"/>
        <v>3.2999999999999972</v>
      </c>
      <c r="AO148" s="105">
        <v>53.806579999999997</v>
      </c>
      <c r="AP148" s="106">
        <f t="shared" si="61"/>
        <v>0.19999999999999574</v>
      </c>
      <c r="AQ148" s="14">
        <f t="shared" si="74"/>
        <v>3.2999999999999972</v>
      </c>
      <c r="AR148" s="15">
        <v>52.621700866678196</v>
      </c>
      <c r="AS148" s="16">
        <f t="shared" si="62"/>
        <v>0</v>
      </c>
    </row>
    <row r="149" spans="1:45" s="58" customFormat="1">
      <c r="A149" s="19">
        <v>2017</v>
      </c>
      <c r="B149" s="61" t="s">
        <v>4</v>
      </c>
      <c r="C149" s="121">
        <v>45.657170000000001</v>
      </c>
      <c r="D149" s="13">
        <f t="shared" si="63"/>
        <v>-4.5</v>
      </c>
      <c r="E149" s="105">
        <v>47.377942074320202</v>
      </c>
      <c r="F149" s="106">
        <f t="shared" si="50"/>
        <v>-1.6000000000000014</v>
      </c>
      <c r="G149" s="14">
        <f t="shared" si="64"/>
        <v>-4.1000000000000014</v>
      </c>
      <c r="H149" s="108">
        <v>47.8222591772941</v>
      </c>
      <c r="I149" s="109">
        <f t="shared" si="51"/>
        <v>-0.70000000000000284</v>
      </c>
      <c r="J149" s="121">
        <v>46.022539999999999</v>
      </c>
      <c r="K149" s="13">
        <f t="shared" si="65"/>
        <v>-3.2999999999999972</v>
      </c>
      <c r="L149" s="105">
        <v>49.262066840864499</v>
      </c>
      <c r="M149" s="106">
        <f t="shared" si="52"/>
        <v>0.69999999999999574</v>
      </c>
      <c r="N149" s="14">
        <f t="shared" si="66"/>
        <v>-3.4000000000000057</v>
      </c>
      <c r="O149" s="15">
        <v>48.544542010549101</v>
      </c>
      <c r="P149" s="16">
        <f t="shared" si="53"/>
        <v>-0.5</v>
      </c>
      <c r="Q149" s="121">
        <v>41.727939999999997</v>
      </c>
      <c r="R149" s="13">
        <f t="shared" si="67"/>
        <v>-9.8999999999999986</v>
      </c>
      <c r="S149" s="105">
        <v>44.755675909816503</v>
      </c>
      <c r="T149" s="106">
        <f t="shared" si="54"/>
        <v>-2.7000000000000028</v>
      </c>
      <c r="U149" s="14">
        <f t="shared" si="68"/>
        <v>-9.1000000000000014</v>
      </c>
      <c r="V149" s="115">
        <v>45.911354879843302</v>
      </c>
      <c r="W149" s="16">
        <f t="shared" si="55"/>
        <v>-1.5</v>
      </c>
      <c r="X149" s="121">
        <v>42.830880000000001</v>
      </c>
      <c r="Y149" s="13">
        <f t="shared" si="69"/>
        <v>-9.4000000000000057</v>
      </c>
      <c r="Z149" s="105">
        <v>45.620851445134697</v>
      </c>
      <c r="AA149" s="106">
        <f t="shared" si="56"/>
        <v>2.3999999999999986</v>
      </c>
      <c r="AB149" s="14">
        <f t="shared" si="70"/>
        <v>-8.6999999999999957</v>
      </c>
      <c r="AC149" s="15">
        <v>46.6374391668339</v>
      </c>
      <c r="AD149" s="16">
        <f t="shared" si="57"/>
        <v>-0.29999999999999716</v>
      </c>
      <c r="AE149" s="121">
        <v>44.577210000000001</v>
      </c>
      <c r="AF149" s="13">
        <f t="shared" si="71"/>
        <v>-3.3999999999999986</v>
      </c>
      <c r="AG149" s="105">
        <v>45.874677828741497</v>
      </c>
      <c r="AH149" s="106">
        <f t="shared" si="58"/>
        <v>-1.5</v>
      </c>
      <c r="AI149" s="14">
        <f t="shared" si="72"/>
        <v>-3.3000000000000043</v>
      </c>
      <c r="AJ149" s="15">
        <v>46.589996336619997</v>
      </c>
      <c r="AK149" s="16">
        <f t="shared" si="59"/>
        <v>-0.79999999999999716</v>
      </c>
      <c r="AL149" s="121">
        <v>53.492649999999998</v>
      </c>
      <c r="AM149" s="13">
        <f t="shared" si="60"/>
        <v>-0.29999999999999716</v>
      </c>
      <c r="AN149" s="17">
        <f t="shared" si="73"/>
        <v>4.6000000000000014</v>
      </c>
      <c r="AO149" s="105">
        <v>53.492649999999998</v>
      </c>
      <c r="AP149" s="106">
        <f t="shared" si="61"/>
        <v>-0.29999999999999716</v>
      </c>
      <c r="AQ149" s="14">
        <f t="shared" si="74"/>
        <v>5</v>
      </c>
      <c r="AR149" s="15">
        <v>52.555594862141703</v>
      </c>
      <c r="AS149" s="16">
        <f t="shared" si="62"/>
        <v>0</v>
      </c>
    </row>
    <row r="150" spans="1:45" s="58" customFormat="1">
      <c r="A150" s="3"/>
      <c r="B150" s="61" t="s">
        <v>5</v>
      </c>
      <c r="C150" s="122">
        <v>45.977269999999997</v>
      </c>
      <c r="D150" s="13">
        <f t="shared" si="63"/>
        <v>-4.2999999999999972</v>
      </c>
      <c r="E150" s="105">
        <v>46.472897070585901</v>
      </c>
      <c r="F150" s="106">
        <f t="shared" si="50"/>
        <v>-0.89999999999999858</v>
      </c>
      <c r="G150" s="14">
        <f t="shared" si="64"/>
        <v>-4.3999999999999986</v>
      </c>
      <c r="H150" s="108">
        <v>47.439751404034702</v>
      </c>
      <c r="I150" s="109">
        <f t="shared" si="51"/>
        <v>-0.39999999999999858</v>
      </c>
      <c r="J150" s="122">
        <v>46.941299999999998</v>
      </c>
      <c r="K150" s="13">
        <f t="shared" si="65"/>
        <v>-4.2000000000000028</v>
      </c>
      <c r="L150" s="105">
        <v>48.389273010860897</v>
      </c>
      <c r="M150" s="106">
        <f t="shared" si="52"/>
        <v>-0.89999999999999858</v>
      </c>
      <c r="N150" s="14">
        <f t="shared" si="66"/>
        <v>-4.3000000000000043</v>
      </c>
      <c r="O150" s="15">
        <v>48.252065965987001</v>
      </c>
      <c r="P150" s="16">
        <f t="shared" si="53"/>
        <v>-0.20000000000000284</v>
      </c>
      <c r="Q150" s="122">
        <v>42.545450000000002</v>
      </c>
      <c r="R150" s="13">
        <f t="shared" si="67"/>
        <v>-8.6000000000000014</v>
      </c>
      <c r="S150" s="105">
        <v>43.013961918247901</v>
      </c>
      <c r="T150" s="106">
        <f t="shared" si="54"/>
        <v>-1.7999999999999972</v>
      </c>
      <c r="U150" s="14">
        <f t="shared" si="68"/>
        <v>-8.7999999999999972</v>
      </c>
      <c r="V150" s="115">
        <v>44.951243149349096</v>
      </c>
      <c r="W150" s="16">
        <f t="shared" si="55"/>
        <v>-0.89999999999999858</v>
      </c>
      <c r="X150" s="122">
        <v>47.545450000000002</v>
      </c>
      <c r="Y150" s="13">
        <f t="shared" si="69"/>
        <v>-5.3999999999999986</v>
      </c>
      <c r="Z150" s="105">
        <v>47.2311456362972</v>
      </c>
      <c r="AA150" s="106">
        <f t="shared" si="56"/>
        <v>1.6000000000000014</v>
      </c>
      <c r="AB150" s="14">
        <f t="shared" si="70"/>
        <v>-5.5999999999999943</v>
      </c>
      <c r="AC150" s="15">
        <v>46.860247395171001</v>
      </c>
      <c r="AD150" s="16">
        <f t="shared" si="57"/>
        <v>0.29999999999999716</v>
      </c>
      <c r="AE150" s="122">
        <v>43.090910000000001</v>
      </c>
      <c r="AF150" s="13">
        <f t="shared" si="71"/>
        <v>-6.6999999999999957</v>
      </c>
      <c r="AG150" s="105">
        <v>43.598445230071697</v>
      </c>
      <c r="AH150" s="106">
        <f t="shared" si="58"/>
        <v>-2.2999999999999972</v>
      </c>
      <c r="AI150" s="14">
        <f t="shared" si="72"/>
        <v>-6.6999999999999957</v>
      </c>
      <c r="AJ150" s="15">
        <v>46.084722305039499</v>
      </c>
      <c r="AK150" s="16">
        <f t="shared" si="59"/>
        <v>-0.5</v>
      </c>
      <c r="AL150" s="122">
        <v>50.727269999999997</v>
      </c>
      <c r="AM150" s="13">
        <f t="shared" si="60"/>
        <v>-2.7999999999999972</v>
      </c>
      <c r="AN150" s="17">
        <f t="shared" si="73"/>
        <v>3.4000000000000057</v>
      </c>
      <c r="AO150" s="105">
        <v>50.727269999999997</v>
      </c>
      <c r="AP150" s="106">
        <f t="shared" si="61"/>
        <v>-2.7999999999999972</v>
      </c>
      <c r="AQ150" s="14">
        <f t="shared" si="74"/>
        <v>3.4000000000000057</v>
      </c>
      <c r="AR150" s="15">
        <v>52.415093511054799</v>
      </c>
      <c r="AS150" s="16">
        <f t="shared" si="62"/>
        <v>-0.20000000000000284</v>
      </c>
    </row>
    <row r="151" spans="1:45" s="58" customFormat="1">
      <c r="A151" s="20"/>
      <c r="B151" s="61" t="s">
        <v>6</v>
      </c>
      <c r="C151" s="122">
        <v>47.789920000000002</v>
      </c>
      <c r="D151" s="13">
        <f t="shared" si="63"/>
        <v>-2.1000000000000014</v>
      </c>
      <c r="E151" s="105">
        <v>47.5848198094235</v>
      </c>
      <c r="F151" s="106">
        <f t="shared" si="50"/>
        <v>1.1000000000000014</v>
      </c>
      <c r="G151" s="14">
        <f t="shared" si="64"/>
        <v>-3.1000000000000014</v>
      </c>
      <c r="H151" s="108">
        <v>47.426838516324999</v>
      </c>
      <c r="I151" s="109">
        <f t="shared" si="51"/>
        <v>0</v>
      </c>
      <c r="J151" s="122">
        <v>46.760269999999998</v>
      </c>
      <c r="K151" s="13">
        <f t="shared" si="65"/>
        <v>-3.5</v>
      </c>
      <c r="L151" s="105">
        <v>47.191079673720303</v>
      </c>
      <c r="M151" s="106">
        <f t="shared" si="52"/>
        <v>-1.1999999999999957</v>
      </c>
      <c r="N151" s="14">
        <f t="shared" si="66"/>
        <v>-3.6999999999999957</v>
      </c>
      <c r="O151" s="15">
        <v>48.133251673282999</v>
      </c>
      <c r="P151" s="16">
        <f t="shared" si="53"/>
        <v>-0.19999999999999574</v>
      </c>
      <c r="Q151" s="122">
        <v>46.007599999999996</v>
      </c>
      <c r="R151" s="13">
        <f t="shared" si="67"/>
        <v>-4.2000000000000028</v>
      </c>
      <c r="S151" s="105">
        <v>45.516748559733003</v>
      </c>
      <c r="T151" s="106">
        <f t="shared" si="54"/>
        <v>2.5</v>
      </c>
      <c r="U151" s="14">
        <f t="shared" si="68"/>
        <v>-5.8999999999999986</v>
      </c>
      <c r="V151" s="115">
        <v>44.658384804518398</v>
      </c>
      <c r="W151" s="16">
        <f t="shared" si="55"/>
        <v>-0.29999999999999716</v>
      </c>
      <c r="X151" s="122">
        <v>49.239539999999998</v>
      </c>
      <c r="Y151" s="13">
        <f t="shared" si="69"/>
        <v>-1.5</v>
      </c>
      <c r="Z151" s="105">
        <v>48.396672500482403</v>
      </c>
      <c r="AA151" s="106">
        <f t="shared" si="56"/>
        <v>1.1999999999999957</v>
      </c>
      <c r="AB151" s="14">
        <f t="shared" si="70"/>
        <v>-3.5</v>
      </c>
      <c r="AC151" s="15">
        <v>47.430715224529202</v>
      </c>
      <c r="AD151" s="16">
        <f t="shared" si="57"/>
        <v>0.5</v>
      </c>
      <c r="AE151" s="122">
        <v>45.057029999999997</v>
      </c>
      <c r="AF151" s="13">
        <f t="shared" si="71"/>
        <v>-4.1999999999999957</v>
      </c>
      <c r="AG151" s="105">
        <v>46.310724768073101</v>
      </c>
      <c r="AH151" s="106">
        <f t="shared" si="58"/>
        <v>2.6999999999999957</v>
      </c>
      <c r="AI151" s="14">
        <f t="shared" si="72"/>
        <v>-2.6000000000000014</v>
      </c>
      <c r="AJ151" s="15">
        <v>45.9375302886125</v>
      </c>
      <c r="AK151" s="16">
        <f t="shared" si="59"/>
        <v>-0.20000000000000284</v>
      </c>
      <c r="AL151" s="122">
        <v>50.855510000000002</v>
      </c>
      <c r="AM151" s="13">
        <f t="shared" si="60"/>
        <v>0.19999999999999574</v>
      </c>
      <c r="AN151" s="17">
        <f t="shared" si="73"/>
        <v>1.3999999999999986</v>
      </c>
      <c r="AO151" s="105">
        <v>50.855510000000002</v>
      </c>
      <c r="AP151" s="106">
        <f t="shared" si="61"/>
        <v>0.19999999999999574</v>
      </c>
      <c r="AQ151" s="14">
        <f t="shared" si="74"/>
        <v>1.3999999999999986</v>
      </c>
      <c r="AR151" s="15">
        <v>52.229335933050301</v>
      </c>
      <c r="AS151" s="16">
        <f t="shared" si="62"/>
        <v>-0.19999999999999574</v>
      </c>
    </row>
    <row r="152" spans="1:45" s="58" customFormat="1">
      <c r="A152" s="3"/>
      <c r="B152" s="61" t="s">
        <v>7</v>
      </c>
      <c r="C152" s="122">
        <v>48.458150000000003</v>
      </c>
      <c r="D152" s="13">
        <f t="shared" si="63"/>
        <v>-3.2000000000000028</v>
      </c>
      <c r="E152" s="105">
        <v>48.121098480148603</v>
      </c>
      <c r="F152" s="106">
        <f t="shared" si="50"/>
        <v>0.5</v>
      </c>
      <c r="G152" s="14">
        <f t="shared" si="64"/>
        <v>-2.6999999999999957</v>
      </c>
      <c r="H152" s="108">
        <v>47.702923809246599</v>
      </c>
      <c r="I152" s="109">
        <f t="shared" si="51"/>
        <v>0.30000000000000426</v>
      </c>
      <c r="J152" s="122">
        <v>49.01726</v>
      </c>
      <c r="K152" s="13">
        <f t="shared" si="65"/>
        <v>-4.1000000000000014</v>
      </c>
      <c r="L152" s="105">
        <v>48.417892180257397</v>
      </c>
      <c r="M152" s="106">
        <f t="shared" si="52"/>
        <v>1.1999999999999957</v>
      </c>
      <c r="N152" s="14">
        <f t="shared" si="66"/>
        <v>-4.3000000000000043</v>
      </c>
      <c r="O152" s="15">
        <v>48.125006825079701</v>
      </c>
      <c r="P152" s="16">
        <f t="shared" si="53"/>
        <v>0</v>
      </c>
      <c r="Q152" s="122">
        <v>46.365639999999999</v>
      </c>
      <c r="R152" s="13">
        <f t="shared" si="67"/>
        <v>-6.6000000000000014</v>
      </c>
      <c r="S152" s="105">
        <v>45.759795404899101</v>
      </c>
      <c r="T152" s="106">
        <f t="shared" si="54"/>
        <v>0.29999999999999716</v>
      </c>
      <c r="U152" s="14">
        <f t="shared" si="68"/>
        <v>-5.6000000000000014</v>
      </c>
      <c r="V152" s="115">
        <v>44.9012307787428</v>
      </c>
      <c r="W152" s="16">
        <f t="shared" si="55"/>
        <v>0.19999999999999574</v>
      </c>
      <c r="X152" s="122">
        <v>49.008809999999997</v>
      </c>
      <c r="Y152" s="13">
        <f t="shared" si="69"/>
        <v>-6.1000000000000014</v>
      </c>
      <c r="Z152" s="105">
        <v>48.541002387515199</v>
      </c>
      <c r="AA152" s="106">
        <f t="shared" si="56"/>
        <v>0.10000000000000142</v>
      </c>
      <c r="AB152" s="14">
        <f t="shared" si="70"/>
        <v>-4.6000000000000014</v>
      </c>
      <c r="AC152" s="15">
        <v>48.077132190350603</v>
      </c>
      <c r="AD152" s="16">
        <f t="shared" si="57"/>
        <v>0.70000000000000284</v>
      </c>
      <c r="AE152" s="122">
        <v>46.365639999999999</v>
      </c>
      <c r="AF152" s="13">
        <f t="shared" si="71"/>
        <v>-3.7000000000000028</v>
      </c>
      <c r="AG152" s="105">
        <v>45.825881515532799</v>
      </c>
      <c r="AH152" s="106">
        <f t="shared" si="58"/>
        <v>-0.5</v>
      </c>
      <c r="AI152" s="14">
        <f t="shared" si="72"/>
        <v>-3.8000000000000043</v>
      </c>
      <c r="AJ152" s="15">
        <v>46.098133740187997</v>
      </c>
      <c r="AK152" s="16">
        <f t="shared" si="59"/>
        <v>0.20000000000000284</v>
      </c>
      <c r="AL152" s="122">
        <v>52.092509999999997</v>
      </c>
      <c r="AM152" s="13">
        <f t="shared" si="60"/>
        <v>1.2000000000000028</v>
      </c>
      <c r="AN152" s="17">
        <f t="shared" si="73"/>
        <v>3.3999999999999986</v>
      </c>
      <c r="AO152" s="105">
        <v>52.092509999999997</v>
      </c>
      <c r="AP152" s="106">
        <f t="shared" si="61"/>
        <v>1.2000000000000028</v>
      </c>
      <c r="AQ152" s="14">
        <f t="shared" si="74"/>
        <v>3.3999999999999986</v>
      </c>
      <c r="AR152" s="15">
        <v>52.019932458194901</v>
      </c>
      <c r="AS152" s="16">
        <f t="shared" si="62"/>
        <v>-0.20000000000000284</v>
      </c>
    </row>
    <row r="153" spans="1:45" s="58" customFormat="1">
      <c r="A153" s="3"/>
      <c r="B153" s="61" t="s">
        <v>6</v>
      </c>
      <c r="C153" s="122">
        <v>52.80612</v>
      </c>
      <c r="D153" s="13">
        <f t="shared" si="63"/>
        <v>2</v>
      </c>
      <c r="E153" s="105">
        <v>52.961006831915498</v>
      </c>
      <c r="F153" s="106">
        <f t="shared" si="50"/>
        <v>4.8999999999999986</v>
      </c>
      <c r="G153" s="14">
        <f t="shared" si="64"/>
        <v>1.8999999999999986</v>
      </c>
      <c r="H153" s="108">
        <v>53.5533460017854</v>
      </c>
      <c r="I153" s="109">
        <f t="shared" si="51"/>
        <v>5.8999999999999986</v>
      </c>
      <c r="J153" s="122">
        <v>53.37444</v>
      </c>
      <c r="K153" s="13">
        <f t="shared" si="65"/>
        <v>0.39999999999999858</v>
      </c>
      <c r="L153" s="105">
        <v>52.567912230478001</v>
      </c>
      <c r="M153" s="106">
        <f t="shared" si="52"/>
        <v>4.2000000000000028</v>
      </c>
      <c r="N153" s="14">
        <f t="shared" si="66"/>
        <v>0.30000000000000426</v>
      </c>
      <c r="O153" s="15">
        <v>53.322053413354901</v>
      </c>
      <c r="P153" s="16">
        <f t="shared" si="53"/>
        <v>5.1999999999999957</v>
      </c>
      <c r="Q153" s="122">
        <v>55.61224</v>
      </c>
      <c r="R153" s="13">
        <f t="shared" si="67"/>
        <v>3.1000000000000014</v>
      </c>
      <c r="S153" s="105">
        <v>55.676509782087301</v>
      </c>
      <c r="T153" s="106">
        <f t="shared" si="54"/>
        <v>9.9000000000000057</v>
      </c>
      <c r="U153" s="14">
        <f t="shared" si="68"/>
        <v>2.8000000000000043</v>
      </c>
      <c r="V153" s="115">
        <v>56.692307368295097</v>
      </c>
      <c r="W153" s="16">
        <f t="shared" si="55"/>
        <v>11.800000000000004</v>
      </c>
      <c r="X153" s="122">
        <v>55.61224</v>
      </c>
      <c r="Y153" s="13">
        <f t="shared" si="69"/>
        <v>1.8999999999999986</v>
      </c>
      <c r="Z153" s="105">
        <v>54.879926670307597</v>
      </c>
      <c r="AA153" s="106">
        <f t="shared" si="56"/>
        <v>6.3999999999999986</v>
      </c>
      <c r="AB153" s="14">
        <f t="shared" si="70"/>
        <v>1.6999999999999957</v>
      </c>
      <c r="AC153" s="15">
        <v>56.452527733902201</v>
      </c>
      <c r="AD153" s="16">
        <f t="shared" si="57"/>
        <v>8.3999999999999986</v>
      </c>
      <c r="AE153" s="122">
        <v>48.367350000000002</v>
      </c>
      <c r="AF153" s="13">
        <f t="shared" si="71"/>
        <v>-0.70000000000000284</v>
      </c>
      <c r="AG153" s="105">
        <v>48.754875046662299</v>
      </c>
      <c r="AH153" s="106">
        <f t="shared" si="58"/>
        <v>3</v>
      </c>
      <c r="AI153" s="14">
        <f t="shared" si="72"/>
        <v>-0.70000000000000284</v>
      </c>
      <c r="AJ153" s="15">
        <v>49.7172570071113</v>
      </c>
      <c r="AK153" s="16">
        <f t="shared" si="59"/>
        <v>3.6000000000000014</v>
      </c>
      <c r="AL153" s="122">
        <v>51.632649999999998</v>
      </c>
      <c r="AM153" s="13">
        <f t="shared" si="60"/>
        <v>-0.5</v>
      </c>
      <c r="AN153" s="17">
        <f t="shared" si="73"/>
        <v>3.6000000000000014</v>
      </c>
      <c r="AO153" s="105">
        <v>51.6</v>
      </c>
      <c r="AP153" s="106">
        <f t="shared" si="61"/>
        <v>-0.5</v>
      </c>
      <c r="AQ153" s="14">
        <f t="shared" si="74"/>
        <v>3.6000000000000014</v>
      </c>
      <c r="AR153" s="15">
        <v>51.8076924662913</v>
      </c>
      <c r="AS153" s="16">
        <f t="shared" si="62"/>
        <v>-0.20000000000000284</v>
      </c>
    </row>
    <row r="154" spans="1:45" s="58" customFormat="1">
      <c r="A154" s="3"/>
      <c r="B154" s="61" t="s">
        <v>8</v>
      </c>
      <c r="C154" s="122">
        <v>54.251860000000001</v>
      </c>
      <c r="D154" s="13">
        <f t="shared" si="63"/>
        <v>7.0999999999999943</v>
      </c>
      <c r="E154" s="105">
        <v>54.2265572343793</v>
      </c>
      <c r="F154" s="106">
        <f t="shared" si="50"/>
        <v>1.2000000000000028</v>
      </c>
      <c r="G154" s="14">
        <f t="shared" si="64"/>
        <v>7.3000000000000043</v>
      </c>
      <c r="H154" s="108">
        <v>53.767793280098303</v>
      </c>
      <c r="I154" s="109">
        <f t="shared" si="51"/>
        <v>0.19999999999999574</v>
      </c>
      <c r="J154" s="122">
        <v>53.751660000000001</v>
      </c>
      <c r="K154" s="13">
        <f t="shared" si="65"/>
        <v>3.3999999999999986</v>
      </c>
      <c r="L154" s="105">
        <v>54.543796889162898</v>
      </c>
      <c r="M154" s="106">
        <f t="shared" si="52"/>
        <v>1.8999999999999986</v>
      </c>
      <c r="N154" s="14">
        <f t="shared" si="66"/>
        <v>3.2999999999999972</v>
      </c>
      <c r="O154" s="15">
        <v>53.250864408126802</v>
      </c>
      <c r="P154" s="16">
        <f t="shared" si="53"/>
        <v>0</v>
      </c>
      <c r="Q154" s="122">
        <v>56.877319999999997</v>
      </c>
      <c r="R154" s="13">
        <f t="shared" si="67"/>
        <v>9.3999999999999986</v>
      </c>
      <c r="S154" s="105">
        <v>56.818631754604397</v>
      </c>
      <c r="T154" s="106">
        <f t="shared" si="54"/>
        <v>1.0999999999999943</v>
      </c>
      <c r="U154" s="14">
        <f t="shared" si="68"/>
        <v>9.5999999999999943</v>
      </c>
      <c r="V154" s="115">
        <v>56.958012479085902</v>
      </c>
      <c r="W154" s="16">
        <f t="shared" si="55"/>
        <v>0.29999999999999716</v>
      </c>
      <c r="X154" s="122">
        <v>56.691450000000003</v>
      </c>
      <c r="Y154" s="13">
        <f t="shared" si="69"/>
        <v>8.1000000000000014</v>
      </c>
      <c r="Z154" s="105">
        <v>56.625731436386502</v>
      </c>
      <c r="AA154" s="106">
        <f t="shared" si="56"/>
        <v>1.7000000000000028</v>
      </c>
      <c r="AB154" s="14">
        <f t="shared" si="70"/>
        <v>7.8999999999999986</v>
      </c>
      <c r="AC154" s="15">
        <v>56.478239746567297</v>
      </c>
      <c r="AD154" s="16">
        <f t="shared" si="57"/>
        <v>0</v>
      </c>
      <c r="AE154" s="122">
        <v>50.743490000000001</v>
      </c>
      <c r="AF154" s="13">
        <f t="shared" si="71"/>
        <v>3.5</v>
      </c>
      <c r="AG154" s="105">
        <v>50.751552075767201</v>
      </c>
      <c r="AH154" s="106">
        <f t="shared" si="58"/>
        <v>2</v>
      </c>
      <c r="AI154" s="14">
        <f t="shared" si="72"/>
        <v>3.6999999999999957</v>
      </c>
      <c r="AJ154" s="15">
        <v>50.013811895652204</v>
      </c>
      <c r="AK154" s="16">
        <f t="shared" si="59"/>
        <v>0.29999999999999716</v>
      </c>
      <c r="AL154" s="122">
        <v>52.695169999999997</v>
      </c>
      <c r="AM154" s="13">
        <f t="shared" si="60"/>
        <v>1.1000000000000014</v>
      </c>
      <c r="AN154" s="17">
        <f t="shared" si="73"/>
        <v>7.2000000000000028</v>
      </c>
      <c r="AO154" s="105">
        <v>52.7</v>
      </c>
      <c r="AP154" s="106">
        <f t="shared" si="61"/>
        <v>1.1000000000000014</v>
      </c>
      <c r="AQ154" s="14">
        <f t="shared" si="74"/>
        <v>7.2000000000000028</v>
      </c>
      <c r="AR154" s="15">
        <v>51.598795261263099</v>
      </c>
      <c r="AS154" s="16">
        <f t="shared" si="62"/>
        <v>-0.19999999999999574</v>
      </c>
    </row>
    <row r="155" spans="1:45" s="58" customFormat="1">
      <c r="A155" s="1"/>
      <c r="B155" s="61" t="s">
        <v>8</v>
      </c>
      <c r="C155" s="122">
        <v>54.186599999999999</v>
      </c>
      <c r="D155" s="13">
        <f t="shared" si="63"/>
        <v>2.5</v>
      </c>
      <c r="E155" s="105">
        <v>54.392476262578597</v>
      </c>
      <c r="F155" s="106">
        <f t="shared" si="50"/>
        <v>0.19999999999999574</v>
      </c>
      <c r="G155" s="14">
        <f t="shared" si="64"/>
        <v>2.6999999999999957</v>
      </c>
      <c r="H155" s="108">
        <v>53.736884617327703</v>
      </c>
      <c r="I155" s="109">
        <f t="shared" si="51"/>
        <v>-9.9999999999994316E-2</v>
      </c>
      <c r="J155" s="122">
        <v>53.798479999999998</v>
      </c>
      <c r="K155" s="13">
        <f t="shared" si="65"/>
        <v>1.1999999999999957</v>
      </c>
      <c r="L155" s="105">
        <v>53.395105362541798</v>
      </c>
      <c r="M155" s="106">
        <f t="shared" si="52"/>
        <v>-1.1000000000000014</v>
      </c>
      <c r="N155" s="14">
        <f t="shared" si="66"/>
        <v>1.6000000000000014</v>
      </c>
      <c r="O155" s="15">
        <v>53.079388185901699</v>
      </c>
      <c r="P155" s="16">
        <f t="shared" si="53"/>
        <v>-0.19999999999999574</v>
      </c>
      <c r="Q155" s="122">
        <v>58.37321</v>
      </c>
      <c r="R155" s="13">
        <f t="shared" si="67"/>
        <v>5.1999999999999957</v>
      </c>
      <c r="S155" s="105">
        <v>58.800732350852201</v>
      </c>
      <c r="T155" s="106">
        <f t="shared" si="54"/>
        <v>2</v>
      </c>
      <c r="U155" s="14">
        <f t="shared" si="68"/>
        <v>5.7999999999999972</v>
      </c>
      <c r="V155" s="115">
        <v>56.828298913704998</v>
      </c>
      <c r="W155" s="16">
        <f t="shared" si="55"/>
        <v>-0.20000000000000284</v>
      </c>
      <c r="X155" s="122">
        <v>57.775120000000001</v>
      </c>
      <c r="Y155" s="13">
        <f t="shared" si="69"/>
        <v>6.7999999999999972</v>
      </c>
      <c r="Z155" s="105">
        <v>58.260877411302999</v>
      </c>
      <c r="AA155" s="106">
        <f t="shared" si="56"/>
        <v>1.6999999999999957</v>
      </c>
      <c r="AB155" s="14">
        <f t="shared" si="70"/>
        <v>7.1999999999999957</v>
      </c>
      <c r="AC155" s="15">
        <v>56.169162375953398</v>
      </c>
      <c r="AD155" s="16">
        <f t="shared" si="57"/>
        <v>-0.29999999999999716</v>
      </c>
      <c r="AE155" s="122">
        <v>51.196170000000002</v>
      </c>
      <c r="AF155" s="13">
        <f t="shared" si="71"/>
        <v>0.90000000000000568</v>
      </c>
      <c r="AG155" s="105">
        <v>57.714673466780603</v>
      </c>
      <c r="AH155" s="106">
        <f t="shared" si="58"/>
        <v>6.9000000000000057</v>
      </c>
      <c r="AI155" s="14">
        <f t="shared" si="72"/>
        <v>7.4000000000000057</v>
      </c>
      <c r="AJ155" s="15">
        <v>50.208733170678499</v>
      </c>
      <c r="AK155" s="16">
        <f t="shared" si="59"/>
        <v>0.20000000000000284</v>
      </c>
      <c r="AL155" s="122">
        <v>49.401910000000001</v>
      </c>
      <c r="AM155" s="13">
        <f t="shared" si="60"/>
        <v>-3.3000000000000043</v>
      </c>
      <c r="AN155" s="17">
        <f t="shared" si="73"/>
        <v>-3</v>
      </c>
      <c r="AO155" s="105">
        <v>49.4</v>
      </c>
      <c r="AP155" s="106">
        <f t="shared" si="61"/>
        <v>-3.3000000000000043</v>
      </c>
      <c r="AQ155" s="14">
        <f t="shared" si="74"/>
        <v>-3</v>
      </c>
      <c r="AR155" s="15">
        <v>51.392409051813999</v>
      </c>
      <c r="AS155" s="16">
        <f t="shared" si="62"/>
        <v>-0.20000000000000284</v>
      </c>
    </row>
    <row r="156" spans="1:45" s="58" customFormat="1">
      <c r="A156" s="3"/>
      <c r="B156" s="61" t="s">
        <v>7</v>
      </c>
      <c r="C156" s="122">
        <v>54.241070000000001</v>
      </c>
      <c r="D156" s="13">
        <f t="shared" si="63"/>
        <v>2.8000000000000043</v>
      </c>
      <c r="E156" s="105">
        <v>53.968137620120302</v>
      </c>
      <c r="F156" s="106">
        <f t="shared" si="50"/>
        <v>-0.39999999999999858</v>
      </c>
      <c r="G156" s="14">
        <f t="shared" si="64"/>
        <v>2.7999999999999972</v>
      </c>
      <c r="H156" s="108">
        <v>53.447353433864997</v>
      </c>
      <c r="I156" s="109">
        <f t="shared" si="51"/>
        <v>-0.30000000000000426</v>
      </c>
      <c r="J156" s="122">
        <v>53.82058</v>
      </c>
      <c r="K156" s="13">
        <f t="shared" si="65"/>
        <v>1.3999999999999986</v>
      </c>
      <c r="L156" s="105">
        <v>52.685592132099401</v>
      </c>
      <c r="M156" s="106">
        <f t="shared" si="52"/>
        <v>-0.69999999999999574</v>
      </c>
      <c r="N156" s="14">
        <f t="shared" si="66"/>
        <v>1.3000000000000043</v>
      </c>
      <c r="O156" s="15">
        <v>52.842221923254101</v>
      </c>
      <c r="P156" s="16">
        <f t="shared" si="53"/>
        <v>-0.30000000000000426</v>
      </c>
      <c r="Q156" s="122">
        <v>57.366070000000001</v>
      </c>
      <c r="R156" s="13">
        <f t="shared" si="67"/>
        <v>5.1999999999999957</v>
      </c>
      <c r="S156" s="105">
        <v>56.876211041371199</v>
      </c>
      <c r="T156" s="106">
        <f t="shared" si="54"/>
        <v>-1.8999999999999986</v>
      </c>
      <c r="U156" s="14">
        <f t="shared" si="68"/>
        <v>5</v>
      </c>
      <c r="V156" s="115">
        <v>56.3304190775577</v>
      </c>
      <c r="W156" s="16">
        <f t="shared" si="55"/>
        <v>-0.5</v>
      </c>
      <c r="X156" s="122">
        <v>55.915179999999999</v>
      </c>
      <c r="Y156" s="13">
        <f t="shared" si="69"/>
        <v>4.8999999999999986</v>
      </c>
      <c r="Z156" s="105">
        <v>55.4650410682138</v>
      </c>
      <c r="AA156" s="106">
        <f t="shared" si="56"/>
        <v>-2.7999999999999972</v>
      </c>
      <c r="AB156" s="14">
        <f t="shared" si="70"/>
        <v>4.7999999999999972</v>
      </c>
      <c r="AC156" s="15">
        <v>55.627385838650603</v>
      </c>
      <c r="AD156" s="16">
        <f t="shared" si="57"/>
        <v>-0.60000000000000142</v>
      </c>
      <c r="AE156" s="122">
        <v>52.455359999999999</v>
      </c>
      <c r="AF156" s="13">
        <f t="shared" si="71"/>
        <v>1.7999999999999972</v>
      </c>
      <c r="AG156" s="105">
        <v>52.405289517050399</v>
      </c>
      <c r="AH156" s="106">
        <f t="shared" si="58"/>
        <v>-5.3000000000000043</v>
      </c>
      <c r="AI156" s="14">
        <f t="shared" si="72"/>
        <v>1.8999999999999986</v>
      </c>
      <c r="AJ156" s="15">
        <v>50.2786692890312</v>
      </c>
      <c r="AK156" s="16">
        <f t="shared" si="59"/>
        <v>9.9999999999994316E-2</v>
      </c>
      <c r="AL156" s="122">
        <v>51.227679999999999</v>
      </c>
      <c r="AM156" s="13">
        <f t="shared" si="60"/>
        <v>1.8000000000000043</v>
      </c>
      <c r="AN156" s="17">
        <f t="shared" si="73"/>
        <v>-0.39999999999999858</v>
      </c>
      <c r="AO156" s="105">
        <v>51.2</v>
      </c>
      <c r="AP156" s="106">
        <f t="shared" si="61"/>
        <v>1.8000000000000043</v>
      </c>
      <c r="AQ156" s="14">
        <f t="shared" si="74"/>
        <v>-0.39999999999999858</v>
      </c>
      <c r="AR156" s="15">
        <v>51.188610060268402</v>
      </c>
      <c r="AS156" s="16">
        <f t="shared" si="62"/>
        <v>-0.19999999999999574</v>
      </c>
    </row>
    <row r="157" spans="1:45" s="58" customFormat="1">
      <c r="A157" s="1"/>
      <c r="B157" s="61" t="s">
        <v>9</v>
      </c>
      <c r="C157" s="122">
        <v>51.989910000000002</v>
      </c>
      <c r="D157" s="13">
        <f t="shared" si="63"/>
        <v>1.5</v>
      </c>
      <c r="E157" s="105">
        <v>52.190196033996102</v>
      </c>
      <c r="F157" s="106">
        <f t="shared" si="50"/>
        <v>-1.7999999999999972</v>
      </c>
      <c r="G157" s="14">
        <f t="shared" si="64"/>
        <v>1.2000000000000028</v>
      </c>
      <c r="H157" s="108">
        <v>53.0506445356584</v>
      </c>
      <c r="I157" s="109">
        <f t="shared" si="51"/>
        <v>-0.29999999999999716</v>
      </c>
      <c r="J157" s="122">
        <v>51.616</v>
      </c>
      <c r="K157" s="13">
        <f t="shared" si="65"/>
        <v>1.6000000000000014</v>
      </c>
      <c r="L157" s="105">
        <v>51.865039743860002</v>
      </c>
      <c r="M157" s="106">
        <f t="shared" si="52"/>
        <v>-0.80000000000000426</v>
      </c>
      <c r="N157" s="14">
        <f t="shared" si="66"/>
        <v>1.1999999999999957</v>
      </c>
      <c r="O157" s="15">
        <v>52.591052553673599</v>
      </c>
      <c r="P157" s="16">
        <f t="shared" si="53"/>
        <v>-0.19999999999999574</v>
      </c>
      <c r="Q157" s="122">
        <v>53.699550000000002</v>
      </c>
      <c r="R157" s="13">
        <f t="shared" si="67"/>
        <v>2.3000000000000043</v>
      </c>
      <c r="S157" s="105">
        <v>53.940001999462098</v>
      </c>
      <c r="T157" s="106">
        <f t="shared" si="54"/>
        <v>-3</v>
      </c>
      <c r="U157" s="14">
        <f t="shared" si="68"/>
        <v>1.8999999999999986</v>
      </c>
      <c r="V157" s="115">
        <v>55.699045968233598</v>
      </c>
      <c r="W157" s="16">
        <f t="shared" si="55"/>
        <v>-0.59999999999999432</v>
      </c>
      <c r="X157" s="122">
        <v>53.587440000000001</v>
      </c>
      <c r="Y157" s="13">
        <f t="shared" si="69"/>
        <v>4.1000000000000014</v>
      </c>
      <c r="Z157" s="105">
        <v>54.201436734198602</v>
      </c>
      <c r="AA157" s="106">
        <f t="shared" si="56"/>
        <v>-1.2999999999999972</v>
      </c>
      <c r="AB157" s="14">
        <f t="shared" si="70"/>
        <v>3.7000000000000028</v>
      </c>
      <c r="AC157" s="15">
        <v>55.039149717702799</v>
      </c>
      <c r="AD157" s="16">
        <f t="shared" si="57"/>
        <v>-0.60000000000000142</v>
      </c>
      <c r="AE157" s="122">
        <v>49.439459999999997</v>
      </c>
      <c r="AF157" s="13">
        <f t="shared" si="71"/>
        <v>-0.20000000000000284</v>
      </c>
      <c r="AG157" s="105">
        <v>49.4213077069072</v>
      </c>
      <c r="AH157" s="106">
        <f t="shared" si="58"/>
        <v>-3</v>
      </c>
      <c r="AI157" s="14">
        <f t="shared" si="72"/>
        <v>-0.30000000000000426</v>
      </c>
      <c r="AJ157" s="15">
        <v>50.297841903292301</v>
      </c>
      <c r="AK157" s="16">
        <f t="shared" si="59"/>
        <v>0</v>
      </c>
      <c r="AL157" s="122">
        <v>51.233179999999997</v>
      </c>
      <c r="AM157" s="13">
        <f t="shared" si="60"/>
        <v>0</v>
      </c>
      <c r="AN157" s="17">
        <f t="shared" si="73"/>
        <v>-0.5</v>
      </c>
      <c r="AO157" s="105">
        <v>51.2</v>
      </c>
      <c r="AP157" s="106">
        <f t="shared" si="61"/>
        <v>0</v>
      </c>
      <c r="AQ157" s="14">
        <f t="shared" si="74"/>
        <v>-0.5</v>
      </c>
      <c r="AR157" s="15">
        <v>50.990433198489598</v>
      </c>
      <c r="AS157" s="16">
        <f t="shared" si="62"/>
        <v>-0.20000000000000284</v>
      </c>
    </row>
    <row r="158" spans="1:45" s="58" customFormat="1">
      <c r="A158" s="3"/>
      <c r="B158" s="61" t="s">
        <v>10</v>
      </c>
      <c r="C158" s="122">
        <v>52.960529999999999</v>
      </c>
      <c r="D158" s="13">
        <f t="shared" si="63"/>
        <v>2</v>
      </c>
      <c r="E158" s="105">
        <v>52.292814038958603</v>
      </c>
      <c r="F158" s="106">
        <f t="shared" si="50"/>
        <v>9.9999999999994316E-2</v>
      </c>
      <c r="G158" s="14">
        <f t="shared" si="64"/>
        <v>1.7999999999999972</v>
      </c>
      <c r="H158" s="108">
        <v>52.721711258490899</v>
      </c>
      <c r="I158" s="109">
        <f t="shared" si="51"/>
        <v>-0.39999999999999858</v>
      </c>
      <c r="J158" s="122">
        <v>53.07696</v>
      </c>
      <c r="K158" s="13">
        <f t="shared" si="65"/>
        <v>2.3000000000000043</v>
      </c>
      <c r="L158" s="105">
        <v>52.328894987280698</v>
      </c>
      <c r="M158" s="106">
        <f t="shared" si="52"/>
        <v>0.39999999999999858</v>
      </c>
      <c r="N158" s="14">
        <f t="shared" si="66"/>
        <v>2.1999999999999957</v>
      </c>
      <c r="O158" s="15">
        <v>52.462999321901897</v>
      </c>
      <c r="P158" s="16">
        <f t="shared" si="53"/>
        <v>-0.10000000000000142</v>
      </c>
      <c r="Q158" s="122">
        <v>56.359650000000002</v>
      </c>
      <c r="R158" s="13">
        <f t="shared" si="67"/>
        <v>4.7999999999999972</v>
      </c>
      <c r="S158" s="105">
        <v>55.521245021922397</v>
      </c>
      <c r="T158" s="106">
        <f t="shared" si="54"/>
        <v>1.6000000000000014</v>
      </c>
      <c r="U158" s="14">
        <f t="shared" si="68"/>
        <v>4.7000000000000028</v>
      </c>
      <c r="V158" s="115">
        <v>55.163191555201799</v>
      </c>
      <c r="W158" s="16">
        <f t="shared" si="55"/>
        <v>-0.5</v>
      </c>
      <c r="X158" s="122">
        <v>54.495609999999999</v>
      </c>
      <c r="Y158" s="13">
        <f t="shared" si="69"/>
        <v>4.2000000000000028</v>
      </c>
      <c r="Z158" s="105">
        <v>53.871199799471903</v>
      </c>
      <c r="AA158" s="106">
        <f t="shared" si="56"/>
        <v>-0.30000000000000426</v>
      </c>
      <c r="AB158" s="14">
        <f t="shared" si="70"/>
        <v>4.1999999999999957</v>
      </c>
      <c r="AC158" s="15">
        <v>54.575987279954703</v>
      </c>
      <c r="AD158" s="16">
        <f t="shared" si="57"/>
        <v>-0.39999999999999858</v>
      </c>
      <c r="AE158" s="122">
        <v>50.438600000000001</v>
      </c>
      <c r="AF158" s="13">
        <f t="shared" si="71"/>
        <v>0.39999999999999858</v>
      </c>
      <c r="AG158" s="105">
        <v>49.867899332876299</v>
      </c>
      <c r="AH158" s="106">
        <f t="shared" si="58"/>
        <v>0.5</v>
      </c>
      <c r="AI158" s="14">
        <f t="shared" si="72"/>
        <v>0.39999999999999858</v>
      </c>
      <c r="AJ158" s="15">
        <v>50.326145280225099</v>
      </c>
      <c r="AK158" s="16">
        <f t="shared" si="59"/>
        <v>0</v>
      </c>
      <c r="AL158" s="122">
        <v>50.548250000000003</v>
      </c>
      <c r="AM158" s="13">
        <f t="shared" si="60"/>
        <v>-0.70000000000000284</v>
      </c>
      <c r="AN158" s="17">
        <f t="shared" si="73"/>
        <v>-1.3999999999999986</v>
      </c>
      <c r="AO158" s="105">
        <v>50.5</v>
      </c>
      <c r="AP158" s="106">
        <f t="shared" si="61"/>
        <v>-0.70000000000000284</v>
      </c>
      <c r="AQ158" s="14">
        <f t="shared" si="74"/>
        <v>-1.3999999999999986</v>
      </c>
      <c r="AR158" s="15">
        <v>50.789487600513603</v>
      </c>
      <c r="AS158" s="16">
        <f t="shared" si="62"/>
        <v>-0.20000000000000284</v>
      </c>
    </row>
    <row r="159" spans="1:45" s="58" customFormat="1">
      <c r="A159" s="1"/>
      <c r="B159" s="61" t="s">
        <v>11</v>
      </c>
      <c r="C159" s="122">
        <v>53.601190000000003</v>
      </c>
      <c r="D159" s="13">
        <f t="shared" si="63"/>
        <v>3.3000000000000043</v>
      </c>
      <c r="E159" s="105">
        <v>52.633584247299503</v>
      </c>
      <c r="F159" s="106">
        <f t="shared" si="50"/>
        <v>0.30000000000000426</v>
      </c>
      <c r="G159" s="14">
        <f t="shared" si="64"/>
        <v>3.3999999999999986</v>
      </c>
      <c r="H159" s="108">
        <v>52.501524100265399</v>
      </c>
      <c r="I159" s="109">
        <f t="shared" si="51"/>
        <v>-0.20000000000000284</v>
      </c>
      <c r="J159" s="122">
        <v>53.675089999999997</v>
      </c>
      <c r="K159" s="13">
        <f t="shared" si="65"/>
        <v>2.5</v>
      </c>
      <c r="L159" s="105">
        <v>52.277044596578598</v>
      </c>
      <c r="M159" s="106">
        <f t="shared" si="52"/>
        <v>0</v>
      </c>
      <c r="N159" s="14">
        <f t="shared" si="66"/>
        <v>3</v>
      </c>
      <c r="O159" s="15">
        <v>52.496445476256802</v>
      </c>
      <c r="P159" s="16">
        <f t="shared" si="53"/>
        <v>0</v>
      </c>
      <c r="Q159" s="122">
        <v>55.238100000000003</v>
      </c>
      <c r="R159" s="13">
        <f t="shared" si="67"/>
        <v>3.5</v>
      </c>
      <c r="S159" s="105">
        <v>53.820358071281802</v>
      </c>
      <c r="T159" s="106">
        <f t="shared" si="54"/>
        <v>-1.7000000000000028</v>
      </c>
      <c r="U159" s="14">
        <f t="shared" si="68"/>
        <v>3.6999999999999957</v>
      </c>
      <c r="V159" s="115">
        <v>54.758370074252497</v>
      </c>
      <c r="W159" s="16">
        <f t="shared" si="55"/>
        <v>-0.40000000000000568</v>
      </c>
      <c r="X159" s="122">
        <v>55</v>
      </c>
      <c r="Y159" s="13">
        <f t="shared" si="69"/>
        <v>7.8999999999999986</v>
      </c>
      <c r="Z159" s="105">
        <v>53.967885769604898</v>
      </c>
      <c r="AA159" s="106">
        <f t="shared" si="56"/>
        <v>0.10000000000000142</v>
      </c>
      <c r="AB159" s="14">
        <f t="shared" si="70"/>
        <v>8</v>
      </c>
      <c r="AC159" s="15">
        <v>54.267094896505597</v>
      </c>
      <c r="AD159" s="16">
        <f t="shared" si="57"/>
        <v>-0.30000000000000426</v>
      </c>
      <c r="AE159" s="122">
        <v>51.666670000000003</v>
      </c>
      <c r="AF159" s="13">
        <f t="shared" si="71"/>
        <v>2.7000000000000028</v>
      </c>
      <c r="AG159" s="105">
        <v>50.979500186934501</v>
      </c>
      <c r="AH159" s="106">
        <f t="shared" si="58"/>
        <v>1.1000000000000014</v>
      </c>
      <c r="AI159" s="14">
        <f t="shared" si="72"/>
        <v>2.7999999999999972</v>
      </c>
      <c r="AJ159" s="15">
        <v>50.436492437441203</v>
      </c>
      <c r="AK159" s="16">
        <f t="shared" si="59"/>
        <v>0.10000000000000142</v>
      </c>
      <c r="AL159" s="122">
        <v>52.5</v>
      </c>
      <c r="AM159" s="13">
        <f t="shared" si="60"/>
        <v>2</v>
      </c>
      <c r="AN159" s="17">
        <f t="shared" si="73"/>
        <v>-1.1000000000000014</v>
      </c>
      <c r="AO159" s="105">
        <v>52.5</v>
      </c>
      <c r="AP159" s="106">
        <f t="shared" si="61"/>
        <v>2</v>
      </c>
      <c r="AQ159" s="14">
        <f t="shared" si="74"/>
        <v>-1.1000000000000014</v>
      </c>
      <c r="AR159" s="15">
        <v>50.576637748823103</v>
      </c>
      <c r="AS159" s="16">
        <f t="shared" si="62"/>
        <v>-0.19999999999999574</v>
      </c>
    </row>
    <row r="160" spans="1:45" s="58" customFormat="1">
      <c r="A160" s="3"/>
      <c r="B160" s="61" t="s">
        <v>12</v>
      </c>
      <c r="C160" s="122">
        <v>52.575229999999998</v>
      </c>
      <c r="D160" s="13">
        <f t="shared" si="63"/>
        <v>3.1000000000000014</v>
      </c>
      <c r="E160" s="105">
        <v>52.381875015711401</v>
      </c>
      <c r="F160" s="106">
        <f t="shared" si="50"/>
        <v>-0.20000000000000284</v>
      </c>
      <c r="G160" s="14">
        <f t="shared" si="64"/>
        <v>3.3999999999999986</v>
      </c>
      <c r="H160" s="108">
        <v>52.399163602915799</v>
      </c>
      <c r="I160" s="109">
        <f t="shared" si="51"/>
        <v>-0.10000000000000142</v>
      </c>
      <c r="J160" s="122">
        <v>53.651679999999999</v>
      </c>
      <c r="K160" s="13">
        <f t="shared" si="65"/>
        <v>4.1000000000000014</v>
      </c>
      <c r="L160" s="105">
        <v>53.197945798491503</v>
      </c>
      <c r="M160" s="106">
        <f t="shared" si="52"/>
        <v>0.90000000000000568</v>
      </c>
      <c r="N160" s="14">
        <f t="shared" si="66"/>
        <v>4.6000000000000014</v>
      </c>
      <c r="O160" s="15">
        <v>52.600460538936602</v>
      </c>
      <c r="P160" s="16">
        <f t="shared" si="53"/>
        <v>0.10000000000000142</v>
      </c>
      <c r="Q160" s="122">
        <v>55.208329999999997</v>
      </c>
      <c r="R160" s="13">
        <f t="shared" si="67"/>
        <v>7.3000000000000043</v>
      </c>
      <c r="S160" s="105">
        <v>55.2079262794038</v>
      </c>
      <c r="T160" s="106">
        <f t="shared" si="54"/>
        <v>1.4000000000000057</v>
      </c>
      <c r="U160" s="14">
        <f t="shared" si="68"/>
        <v>7.7000000000000028</v>
      </c>
      <c r="V160" s="115">
        <v>54.534492477145299</v>
      </c>
      <c r="W160" s="16">
        <f t="shared" si="55"/>
        <v>-0.29999999999999716</v>
      </c>
      <c r="X160" s="122">
        <v>54.629629999999999</v>
      </c>
      <c r="Y160" s="13">
        <f t="shared" si="69"/>
        <v>5.5</v>
      </c>
      <c r="Z160" s="105">
        <v>54.547439710020903</v>
      </c>
      <c r="AA160" s="106">
        <f t="shared" si="56"/>
        <v>0.5</v>
      </c>
      <c r="AB160" s="14">
        <f t="shared" si="70"/>
        <v>11.299999999999997</v>
      </c>
      <c r="AC160" s="15">
        <v>54.119846424171797</v>
      </c>
      <c r="AD160" s="16">
        <f t="shared" si="57"/>
        <v>-0.19999999999999574</v>
      </c>
      <c r="AE160" s="122">
        <v>50.115740000000002</v>
      </c>
      <c r="AF160" s="13">
        <f t="shared" si="71"/>
        <v>2.8999999999999986</v>
      </c>
      <c r="AG160" s="105">
        <v>50.3654780981839</v>
      </c>
      <c r="AH160" s="106">
        <f t="shared" si="58"/>
        <v>-0.60000000000000142</v>
      </c>
      <c r="AI160" s="14">
        <f t="shared" si="72"/>
        <v>3</v>
      </c>
      <c r="AJ160" s="15">
        <v>50.658200236167801</v>
      </c>
      <c r="AK160" s="16">
        <f t="shared" si="59"/>
        <v>0.30000000000000426</v>
      </c>
      <c r="AL160" s="122">
        <v>50.34722</v>
      </c>
      <c r="AM160" s="13">
        <f t="shared" si="60"/>
        <v>-2.2000000000000028</v>
      </c>
      <c r="AN160" s="17">
        <f t="shared" si="73"/>
        <v>-3.5</v>
      </c>
      <c r="AO160" s="105">
        <v>50.3</v>
      </c>
      <c r="AP160" s="106">
        <f t="shared" si="61"/>
        <v>-2.2000000000000028</v>
      </c>
      <c r="AQ160" s="14">
        <f t="shared" si="74"/>
        <v>-3.5</v>
      </c>
      <c r="AR160" s="15">
        <v>50.361493655686203</v>
      </c>
      <c r="AS160" s="16">
        <f t="shared" si="62"/>
        <v>-0.20000000000000284</v>
      </c>
    </row>
    <row r="161" spans="1:45" s="58" customFormat="1">
      <c r="A161" s="21">
        <v>2018</v>
      </c>
      <c r="B161" s="61" t="s">
        <v>4</v>
      </c>
      <c r="C161" s="121">
        <v>50.388890000000004</v>
      </c>
      <c r="D161" s="13">
        <f t="shared" si="63"/>
        <v>4.6999999999999957</v>
      </c>
      <c r="E161" s="105">
        <v>52.240427232464803</v>
      </c>
      <c r="F161" s="106">
        <f t="shared" si="50"/>
        <v>-0.19999999999999574</v>
      </c>
      <c r="G161" s="14">
        <f t="shared" si="64"/>
        <v>4.8000000000000043</v>
      </c>
      <c r="H161" s="105">
        <v>52.356554458167103</v>
      </c>
      <c r="I161" s="109">
        <f t="shared" si="51"/>
        <v>0</v>
      </c>
      <c r="J161" s="121">
        <v>49.507219999999997</v>
      </c>
      <c r="K161" s="13">
        <f t="shared" si="65"/>
        <v>3.5</v>
      </c>
      <c r="L161" s="105">
        <v>52.695412734528901</v>
      </c>
      <c r="M161" s="106">
        <f t="shared" si="52"/>
        <v>-0.5</v>
      </c>
      <c r="N161" s="14">
        <f t="shared" si="66"/>
        <v>3.4000000000000057</v>
      </c>
      <c r="O161" s="116">
        <v>52.664965989101603</v>
      </c>
      <c r="P161" s="16">
        <f t="shared" si="53"/>
        <v>0.10000000000000142</v>
      </c>
      <c r="Q161" s="121">
        <v>50.55556</v>
      </c>
      <c r="R161" s="13">
        <f t="shared" si="67"/>
        <v>8.8999999999999986</v>
      </c>
      <c r="S161" s="105">
        <v>54.080364262786297</v>
      </c>
      <c r="T161" s="106">
        <f t="shared" si="54"/>
        <v>-1.1000000000000014</v>
      </c>
      <c r="U161" s="14">
        <f t="shared" si="68"/>
        <v>9.3000000000000043</v>
      </c>
      <c r="V161" s="117">
        <v>54.437116674188204</v>
      </c>
      <c r="W161" s="16">
        <f t="shared" si="55"/>
        <v>-0.10000000000000142</v>
      </c>
      <c r="X161" s="121">
        <v>50.888890000000004</v>
      </c>
      <c r="Y161" s="13">
        <f t="shared" si="69"/>
        <v>8.1000000000000014</v>
      </c>
      <c r="Z161" s="105">
        <v>54.249522145656002</v>
      </c>
      <c r="AA161" s="106">
        <f t="shared" si="56"/>
        <v>-0.29999999999999716</v>
      </c>
      <c r="AB161" s="14">
        <f t="shared" si="70"/>
        <v>8.6000000000000014</v>
      </c>
      <c r="AC161" s="116">
        <v>54.0386997501138</v>
      </c>
      <c r="AD161" s="16">
        <f t="shared" si="57"/>
        <v>-0.10000000000000142</v>
      </c>
      <c r="AE161" s="121">
        <v>49.888890000000004</v>
      </c>
      <c r="AF161" s="13">
        <f t="shared" si="71"/>
        <v>5.2999999999999972</v>
      </c>
      <c r="AG161" s="105">
        <v>50.9672227574545</v>
      </c>
      <c r="AH161" s="106">
        <f t="shared" si="58"/>
        <v>0.60000000000000142</v>
      </c>
      <c r="AI161" s="14">
        <f t="shared" si="72"/>
        <v>5.1000000000000014</v>
      </c>
      <c r="AJ161" s="116">
        <v>50.914486207125599</v>
      </c>
      <c r="AK161" s="16">
        <f t="shared" si="59"/>
        <v>0.19999999999999574</v>
      </c>
      <c r="AL161" s="121">
        <v>50.22222</v>
      </c>
      <c r="AM161" s="13">
        <f t="shared" si="60"/>
        <v>-9.9999999999994316E-2</v>
      </c>
      <c r="AN161" s="17">
        <f t="shared" si="73"/>
        <v>-3.2999999999999972</v>
      </c>
      <c r="AO161" s="105">
        <v>50.2</v>
      </c>
      <c r="AP161" s="106">
        <f t="shared" si="61"/>
        <v>-9.9999999999994316E-2</v>
      </c>
      <c r="AQ161" s="14">
        <f t="shared" si="74"/>
        <v>-3.2999999999999972</v>
      </c>
      <c r="AR161" s="116">
        <v>50.170347464236997</v>
      </c>
      <c r="AS161" s="16">
        <f t="shared" si="62"/>
        <v>-0.19999999999999574</v>
      </c>
    </row>
    <row r="162" spans="1:45" s="58" customFormat="1">
      <c r="A162" s="3"/>
      <c r="B162" s="61" t="s">
        <v>5</v>
      </c>
      <c r="C162" s="122">
        <v>52.459490000000002</v>
      </c>
      <c r="D162" s="13">
        <f t="shared" si="63"/>
        <v>6.5</v>
      </c>
      <c r="E162" s="105">
        <v>52.925111544882</v>
      </c>
      <c r="F162" s="106">
        <f t="shared" si="50"/>
        <v>0.69999999999999574</v>
      </c>
      <c r="G162" s="14">
        <f t="shared" si="64"/>
        <v>6.3999999999999986</v>
      </c>
      <c r="H162" s="108">
        <v>52.2583078313098</v>
      </c>
      <c r="I162" s="109">
        <f t="shared" si="51"/>
        <v>-0.10000000000000142</v>
      </c>
      <c r="J162" s="122">
        <v>51.242840000000001</v>
      </c>
      <c r="K162" s="13">
        <f t="shared" si="65"/>
        <v>4.3000000000000043</v>
      </c>
      <c r="L162" s="105">
        <v>52.551618443620697</v>
      </c>
      <c r="M162" s="106">
        <f t="shared" si="52"/>
        <v>-0.10000000000000142</v>
      </c>
      <c r="N162" s="14">
        <f t="shared" si="66"/>
        <v>4.2000000000000028</v>
      </c>
      <c r="O162" s="15">
        <v>52.572112669444003</v>
      </c>
      <c r="P162" s="16">
        <f t="shared" si="53"/>
        <v>-0.10000000000000142</v>
      </c>
      <c r="Q162" s="122">
        <v>54.976849999999999</v>
      </c>
      <c r="R162" s="13">
        <f t="shared" si="67"/>
        <v>12.5</v>
      </c>
      <c r="S162" s="105">
        <v>55.2898738281474</v>
      </c>
      <c r="T162" s="106">
        <f t="shared" si="54"/>
        <v>1.1999999999999957</v>
      </c>
      <c r="U162" s="14">
        <f t="shared" si="68"/>
        <v>12.299999999999997</v>
      </c>
      <c r="V162" s="115">
        <v>54.258239524532598</v>
      </c>
      <c r="W162" s="16">
        <f t="shared" si="55"/>
        <v>-0.10000000000000142</v>
      </c>
      <c r="X162" s="122">
        <v>54.745370000000001</v>
      </c>
      <c r="Y162" s="13">
        <f t="shared" si="69"/>
        <v>7.2000000000000028</v>
      </c>
      <c r="Z162" s="105">
        <v>54.446685523865703</v>
      </c>
      <c r="AA162" s="106">
        <f t="shared" si="56"/>
        <v>0.19999999999999574</v>
      </c>
      <c r="AB162" s="14">
        <f t="shared" si="70"/>
        <v>7.1999999999999957</v>
      </c>
      <c r="AC162" s="15">
        <v>53.8529779702151</v>
      </c>
      <c r="AD162" s="16">
        <f t="shared" si="57"/>
        <v>-0.10000000000000142</v>
      </c>
      <c r="AE162" s="122">
        <v>50.810189999999999</v>
      </c>
      <c r="AF162" s="13">
        <f t="shared" si="71"/>
        <v>7.6999999999999957</v>
      </c>
      <c r="AG162" s="105">
        <v>51.471820338256002</v>
      </c>
      <c r="AH162" s="106">
        <f t="shared" si="58"/>
        <v>0.5</v>
      </c>
      <c r="AI162" s="14">
        <f t="shared" si="72"/>
        <v>7.8999999999999986</v>
      </c>
      <c r="AJ162" s="15">
        <v>51.069587264933197</v>
      </c>
      <c r="AK162" s="16">
        <f t="shared" si="59"/>
        <v>0.20000000000000284</v>
      </c>
      <c r="AL162" s="122">
        <v>49.30556</v>
      </c>
      <c r="AM162" s="13">
        <f t="shared" si="60"/>
        <v>-0.90000000000000568</v>
      </c>
      <c r="AN162" s="17">
        <f t="shared" si="73"/>
        <v>-1.4000000000000057</v>
      </c>
      <c r="AO162" s="105">
        <v>49.3</v>
      </c>
      <c r="AP162" s="106">
        <f t="shared" si="61"/>
        <v>-0.90000000000000568</v>
      </c>
      <c r="AQ162" s="14">
        <f t="shared" si="74"/>
        <v>-1.4000000000000057</v>
      </c>
      <c r="AR162" s="15">
        <v>50.029097001465601</v>
      </c>
      <c r="AS162" s="16">
        <f t="shared" si="62"/>
        <v>-0.20000000000000284</v>
      </c>
    </row>
    <row r="163" spans="1:45" s="58" customFormat="1">
      <c r="A163" s="21"/>
      <c r="B163" s="61" t="s">
        <v>6</v>
      </c>
      <c r="C163" s="121">
        <v>51.858110000000003</v>
      </c>
      <c r="D163" s="13">
        <f t="shared" si="63"/>
        <v>4.1000000000000014</v>
      </c>
      <c r="E163" s="105">
        <v>52.2259222101383</v>
      </c>
      <c r="F163" s="106">
        <f t="shared" si="50"/>
        <v>-0.69999999999999574</v>
      </c>
      <c r="G163" s="14">
        <f t="shared" si="64"/>
        <v>4.6000000000000014</v>
      </c>
      <c r="H163" s="105">
        <v>52.0317278819753</v>
      </c>
      <c r="I163" s="109">
        <f t="shared" si="51"/>
        <v>-0.29999999999999716</v>
      </c>
      <c r="J163" s="121">
        <v>52.84552</v>
      </c>
      <c r="K163" s="13">
        <f t="shared" si="65"/>
        <v>6</v>
      </c>
      <c r="L163" s="105">
        <v>52.931582319783402</v>
      </c>
      <c r="M163" s="106">
        <f t="shared" si="52"/>
        <v>0.29999999999999716</v>
      </c>
      <c r="N163" s="14">
        <f t="shared" si="66"/>
        <v>5.6999999999999957</v>
      </c>
      <c r="O163" s="116">
        <v>52.333916890985499</v>
      </c>
      <c r="P163" s="16">
        <f t="shared" si="53"/>
        <v>-0.30000000000000426</v>
      </c>
      <c r="Q163" s="121">
        <v>53.6036</v>
      </c>
      <c r="R163" s="13">
        <f t="shared" si="67"/>
        <v>7.6000000000000014</v>
      </c>
      <c r="S163" s="105">
        <v>53.798818341766903</v>
      </c>
      <c r="T163" s="106">
        <f t="shared" si="54"/>
        <v>-1.5</v>
      </c>
      <c r="U163" s="14">
        <f t="shared" si="68"/>
        <v>8.2999999999999972</v>
      </c>
      <c r="V163" s="117">
        <v>53.812281829777497</v>
      </c>
      <c r="W163" s="16">
        <f t="shared" si="55"/>
        <v>-0.5</v>
      </c>
      <c r="X163" s="121">
        <v>53.490989999999996</v>
      </c>
      <c r="Y163" s="13">
        <f t="shared" si="69"/>
        <v>4.2999999999999972</v>
      </c>
      <c r="Z163" s="105">
        <v>53.9447192921781</v>
      </c>
      <c r="AA163" s="106">
        <f t="shared" si="56"/>
        <v>-0.5</v>
      </c>
      <c r="AB163" s="14">
        <f t="shared" si="70"/>
        <v>5.5</v>
      </c>
      <c r="AC163" s="116">
        <v>53.490616579398797</v>
      </c>
      <c r="AD163" s="16">
        <f t="shared" si="57"/>
        <v>-0.39999999999999858</v>
      </c>
      <c r="AE163" s="121">
        <v>48.873869999999997</v>
      </c>
      <c r="AF163" s="13">
        <f t="shared" si="71"/>
        <v>3.7999999999999972</v>
      </c>
      <c r="AG163" s="105">
        <v>48.3884494317766</v>
      </c>
      <c r="AH163" s="106">
        <f t="shared" si="58"/>
        <v>-3.1000000000000014</v>
      </c>
      <c r="AI163" s="14">
        <f t="shared" si="72"/>
        <v>2.1000000000000014</v>
      </c>
      <c r="AJ163" s="116">
        <v>51.039456133880897</v>
      </c>
      <c r="AK163" s="16">
        <f t="shared" si="59"/>
        <v>-0.10000000000000142</v>
      </c>
      <c r="AL163" s="121">
        <v>51.46396</v>
      </c>
      <c r="AM163" s="13">
        <f t="shared" si="60"/>
        <v>2.2000000000000028</v>
      </c>
      <c r="AN163" s="17">
        <f t="shared" si="73"/>
        <v>0.60000000000000142</v>
      </c>
      <c r="AO163" s="105">
        <v>51.5</v>
      </c>
      <c r="AP163" s="106">
        <f t="shared" si="61"/>
        <v>2.2000000000000028</v>
      </c>
      <c r="AQ163" s="14">
        <f t="shared" si="74"/>
        <v>0.60000000000000142</v>
      </c>
      <c r="AR163" s="116">
        <v>49.955095403666299</v>
      </c>
      <c r="AS163" s="16">
        <f t="shared" si="62"/>
        <v>0</v>
      </c>
    </row>
    <row r="164" spans="1:45" s="58" customFormat="1">
      <c r="A164" s="3"/>
      <c r="B164" s="61" t="s">
        <v>7</v>
      </c>
      <c r="C164" s="122">
        <v>52.207569999999997</v>
      </c>
      <c r="D164" s="13">
        <f t="shared" si="63"/>
        <v>3.7000000000000028</v>
      </c>
      <c r="E164" s="108">
        <v>50.935903603191498</v>
      </c>
      <c r="F164" s="106">
        <f t="shared" si="50"/>
        <v>-1.3000000000000043</v>
      </c>
      <c r="G164" s="14">
        <f t="shared" si="64"/>
        <v>2.7999999999999972</v>
      </c>
      <c r="H164" s="108">
        <v>51.7299418767387</v>
      </c>
      <c r="I164" s="109">
        <f t="shared" si="51"/>
        <v>-0.29999999999999716</v>
      </c>
      <c r="J164" s="122">
        <v>52.239829999999998</v>
      </c>
      <c r="K164" s="13">
        <f t="shared" si="65"/>
        <v>3.2000000000000028</v>
      </c>
      <c r="L164" s="108">
        <v>51.381327063769398</v>
      </c>
      <c r="M164" s="106">
        <f t="shared" si="52"/>
        <v>-1.5</v>
      </c>
      <c r="N164" s="14">
        <f t="shared" si="66"/>
        <v>3</v>
      </c>
      <c r="O164" s="15">
        <v>52.055788408901002</v>
      </c>
      <c r="P164" s="16">
        <f t="shared" si="53"/>
        <v>-0.19999999999999574</v>
      </c>
      <c r="Q164" s="122">
        <v>54.472479999999997</v>
      </c>
      <c r="R164" s="13">
        <f t="shared" si="67"/>
        <v>8.1000000000000014</v>
      </c>
      <c r="S164" s="108">
        <v>52.502294771691901</v>
      </c>
      <c r="T164" s="106">
        <f t="shared" si="54"/>
        <v>-1.2999999999999972</v>
      </c>
      <c r="U164" s="14">
        <f t="shared" si="68"/>
        <v>6.7000000000000028</v>
      </c>
      <c r="V164" s="115">
        <v>53.240618260089398</v>
      </c>
      <c r="W164" s="16">
        <f t="shared" si="55"/>
        <v>-0.59999999999999432</v>
      </c>
      <c r="X164" s="122">
        <v>53.669719999999998</v>
      </c>
      <c r="Y164" s="13">
        <f t="shared" si="69"/>
        <v>4.7000000000000028</v>
      </c>
      <c r="Z164" s="108">
        <v>51.416058305585999</v>
      </c>
      <c r="AA164" s="106">
        <f t="shared" si="56"/>
        <v>-2.5</v>
      </c>
      <c r="AB164" s="14">
        <f t="shared" si="70"/>
        <v>2.8999999999999986</v>
      </c>
      <c r="AC164" s="15">
        <v>53.078845811831002</v>
      </c>
      <c r="AD164" s="16">
        <f t="shared" si="57"/>
        <v>-0.39999999999999858</v>
      </c>
      <c r="AE164" s="122">
        <v>51.605499999999999</v>
      </c>
      <c r="AF164" s="13">
        <f t="shared" si="71"/>
        <v>5.2000000000000028</v>
      </c>
      <c r="AG164" s="108">
        <v>51.0735189529194</v>
      </c>
      <c r="AH164" s="106">
        <f t="shared" si="58"/>
        <v>2.7000000000000028</v>
      </c>
      <c r="AI164" s="14">
        <f t="shared" si="72"/>
        <v>5.3000000000000043</v>
      </c>
      <c r="AJ164" s="15">
        <v>50.858397218272003</v>
      </c>
      <c r="AK164" s="16">
        <f t="shared" si="59"/>
        <v>-0.10000000000000142</v>
      </c>
      <c r="AL164" s="122">
        <v>49.082569999999997</v>
      </c>
      <c r="AM164" s="13">
        <f t="shared" si="60"/>
        <v>-2.3999999999999986</v>
      </c>
      <c r="AN164" s="17">
        <f t="shared" si="73"/>
        <v>-3</v>
      </c>
      <c r="AO164" s="108">
        <v>49.1</v>
      </c>
      <c r="AP164" s="106">
        <f t="shared" si="61"/>
        <v>-2.3999999999999986</v>
      </c>
      <c r="AQ164" s="14">
        <f t="shared" si="74"/>
        <v>-3</v>
      </c>
      <c r="AR164" s="15">
        <v>49.952740003682997</v>
      </c>
      <c r="AS164" s="16">
        <f t="shared" si="62"/>
        <v>0</v>
      </c>
    </row>
    <row r="165" spans="1:45" s="58" customFormat="1">
      <c r="A165" s="21"/>
      <c r="B165" s="61" t="s">
        <v>6</v>
      </c>
      <c r="C165" s="121">
        <v>51.942570000000003</v>
      </c>
      <c r="D165" s="13">
        <f t="shared" si="63"/>
        <v>-0.89999999999999858</v>
      </c>
      <c r="E165" s="105">
        <v>51.852003900012598</v>
      </c>
      <c r="F165" s="106">
        <f t="shared" si="50"/>
        <v>1</v>
      </c>
      <c r="G165" s="14">
        <f t="shared" si="64"/>
        <v>-1.1000000000000014</v>
      </c>
      <c r="H165" s="105">
        <v>51.4774465869436</v>
      </c>
      <c r="I165" s="109">
        <f t="shared" si="51"/>
        <v>-0.20000000000000284</v>
      </c>
      <c r="J165" s="121">
        <v>52.778500000000001</v>
      </c>
      <c r="K165" s="13">
        <f t="shared" si="65"/>
        <v>-0.60000000000000142</v>
      </c>
      <c r="L165" s="105">
        <v>51.808906016622203</v>
      </c>
      <c r="M165" s="106">
        <f t="shared" si="52"/>
        <v>0.39999999999999858</v>
      </c>
      <c r="N165" s="14">
        <f t="shared" si="66"/>
        <v>-0.80000000000000426</v>
      </c>
      <c r="O165" s="116">
        <v>51.880651560579899</v>
      </c>
      <c r="P165" s="16">
        <f t="shared" si="53"/>
        <v>-0.20000000000000284</v>
      </c>
      <c r="Q165" s="121">
        <v>53.71622</v>
      </c>
      <c r="R165" s="13">
        <f t="shared" si="67"/>
        <v>-1.8999999999999986</v>
      </c>
      <c r="S165" s="105">
        <v>53.4866376095002</v>
      </c>
      <c r="T165" s="106">
        <f t="shared" si="54"/>
        <v>1</v>
      </c>
      <c r="U165" s="14">
        <f t="shared" si="68"/>
        <v>-2.2000000000000028</v>
      </c>
      <c r="V165" s="117">
        <v>52.753570077362902</v>
      </c>
      <c r="W165" s="16">
        <f t="shared" si="55"/>
        <v>-0.40000000000000568</v>
      </c>
      <c r="X165" s="121">
        <v>54.27928</v>
      </c>
      <c r="Y165" s="13">
        <f t="shared" si="69"/>
        <v>-1.3000000000000043</v>
      </c>
      <c r="Z165" s="105">
        <v>53.399939961072</v>
      </c>
      <c r="AA165" s="106">
        <f t="shared" si="56"/>
        <v>2</v>
      </c>
      <c r="AB165" s="14">
        <f t="shared" si="70"/>
        <v>-1.5</v>
      </c>
      <c r="AC165" s="116">
        <v>52.713918644558703</v>
      </c>
      <c r="AD165" s="16">
        <f t="shared" si="57"/>
        <v>-0.39999999999999858</v>
      </c>
      <c r="AE165" s="121">
        <v>50.33784</v>
      </c>
      <c r="AF165" s="13">
        <f t="shared" si="71"/>
        <v>1.8999999999999986</v>
      </c>
      <c r="AG165" s="105">
        <v>50.454130637875899</v>
      </c>
      <c r="AH165" s="106">
        <f t="shared" si="58"/>
        <v>-0.60000000000000142</v>
      </c>
      <c r="AI165" s="14">
        <f t="shared" si="72"/>
        <v>1.7000000000000028</v>
      </c>
      <c r="AJ165" s="116">
        <v>50.617397481153397</v>
      </c>
      <c r="AK165" s="16">
        <f t="shared" si="59"/>
        <v>-0.29999999999999716</v>
      </c>
      <c r="AL165" s="121">
        <v>49.43694</v>
      </c>
      <c r="AM165" s="13">
        <f t="shared" si="60"/>
        <v>0.29999999999999716</v>
      </c>
      <c r="AN165" s="17">
        <f t="shared" si="73"/>
        <v>-2.2000000000000028</v>
      </c>
      <c r="AO165" s="105">
        <v>49.4</v>
      </c>
      <c r="AP165" s="106">
        <f t="shared" si="61"/>
        <v>0.29999999999999716</v>
      </c>
      <c r="AQ165" s="14">
        <f t="shared" si="74"/>
        <v>-2.2000000000000028</v>
      </c>
      <c r="AR165" s="116">
        <v>50.015002198936301</v>
      </c>
      <c r="AS165" s="16">
        <f t="shared" si="62"/>
        <v>0</v>
      </c>
    </row>
    <row r="166" spans="1:45" s="58" customFormat="1">
      <c r="A166" s="21"/>
      <c r="B166" s="61" t="s">
        <v>8</v>
      </c>
      <c r="C166" s="121">
        <v>50.961539999999999</v>
      </c>
      <c r="D166" s="13">
        <f t="shared" si="63"/>
        <v>-3.2999999999999972</v>
      </c>
      <c r="E166" s="105">
        <v>51.014946422194598</v>
      </c>
      <c r="F166" s="106">
        <f t="shared" si="50"/>
        <v>-0.89999999999999858</v>
      </c>
      <c r="G166" s="14">
        <f t="shared" si="64"/>
        <v>-3.2000000000000028</v>
      </c>
      <c r="H166" s="105">
        <v>51.283389871120299</v>
      </c>
      <c r="I166" s="109">
        <f t="shared" si="51"/>
        <v>-0.20000000000000284</v>
      </c>
      <c r="J166" s="121">
        <v>50.997169999999997</v>
      </c>
      <c r="K166" s="13">
        <f t="shared" si="65"/>
        <v>-2.7999999999999972</v>
      </c>
      <c r="L166" s="105">
        <v>51.726068727960602</v>
      </c>
      <c r="M166" s="106">
        <f t="shared" si="52"/>
        <v>-9.9999999999994316E-2</v>
      </c>
      <c r="N166" s="14">
        <f t="shared" si="66"/>
        <v>-2.7999999999999972</v>
      </c>
      <c r="O166" s="116">
        <v>51.8250398717297</v>
      </c>
      <c r="P166" s="16">
        <f t="shared" si="53"/>
        <v>-0.10000000000000142</v>
      </c>
      <c r="Q166" s="121">
        <v>51.923079999999999</v>
      </c>
      <c r="R166" s="13">
        <f t="shared" si="67"/>
        <v>-5</v>
      </c>
      <c r="S166" s="105">
        <v>51.794771023548002</v>
      </c>
      <c r="T166" s="106">
        <f t="shared" si="54"/>
        <v>-1.7000000000000028</v>
      </c>
      <c r="U166" s="14">
        <f t="shared" si="68"/>
        <v>-5</v>
      </c>
      <c r="V166" s="117">
        <v>52.374107320359698</v>
      </c>
      <c r="W166" s="16">
        <f t="shared" si="55"/>
        <v>-0.39999999999999858</v>
      </c>
      <c r="X166" s="121">
        <v>51.583710000000004</v>
      </c>
      <c r="Y166" s="13">
        <f t="shared" si="69"/>
        <v>-5.1000000000000014</v>
      </c>
      <c r="Z166" s="105">
        <v>52.024361300099699</v>
      </c>
      <c r="AA166" s="106">
        <f t="shared" si="56"/>
        <v>-1.3999999999999986</v>
      </c>
      <c r="AB166" s="14">
        <f t="shared" si="70"/>
        <v>-4.6000000000000014</v>
      </c>
      <c r="AC166" s="116">
        <v>52.407883814805203</v>
      </c>
      <c r="AD166" s="16">
        <f t="shared" si="57"/>
        <v>-0.30000000000000426</v>
      </c>
      <c r="AE166" s="121">
        <v>50.113120000000002</v>
      </c>
      <c r="AF166" s="13">
        <f t="shared" si="71"/>
        <v>-0.60000000000000142</v>
      </c>
      <c r="AG166" s="105">
        <v>50.2290045209892</v>
      </c>
      <c r="AH166" s="106">
        <f t="shared" si="58"/>
        <v>-0.29999999999999716</v>
      </c>
      <c r="AI166" s="14">
        <f t="shared" si="72"/>
        <v>-0.59999999999999432</v>
      </c>
      <c r="AJ166" s="116">
        <v>50.315142016822797</v>
      </c>
      <c r="AK166" s="16">
        <f t="shared" si="59"/>
        <v>-0.30000000000000426</v>
      </c>
      <c r="AL166" s="121">
        <v>50.226239999999997</v>
      </c>
      <c r="AM166" s="13">
        <f t="shared" si="60"/>
        <v>0.80000000000000426</v>
      </c>
      <c r="AN166" s="17">
        <f t="shared" si="73"/>
        <v>-2.5</v>
      </c>
      <c r="AO166" s="105">
        <v>50.2</v>
      </c>
      <c r="AP166" s="106">
        <f t="shared" si="61"/>
        <v>0.80000000000000426</v>
      </c>
      <c r="AQ166" s="14">
        <f t="shared" si="74"/>
        <v>-2.5</v>
      </c>
      <c r="AR166" s="116">
        <v>50.137956194130602</v>
      </c>
      <c r="AS166" s="16">
        <f t="shared" si="62"/>
        <v>0.10000000000000142</v>
      </c>
    </row>
    <row r="167" spans="1:45" s="58" customFormat="1">
      <c r="A167" s="21"/>
      <c r="B167" s="61" t="s">
        <v>8</v>
      </c>
      <c r="C167" s="121">
        <v>50.765929999999997</v>
      </c>
      <c r="D167" s="13">
        <f t="shared" si="63"/>
        <v>-3.4000000000000057</v>
      </c>
      <c r="E167" s="105">
        <v>51.160293265974303</v>
      </c>
      <c r="F167" s="106">
        <f t="shared" si="50"/>
        <v>0.20000000000000284</v>
      </c>
      <c r="G167" s="14">
        <f t="shared" si="64"/>
        <v>-3.1999999999999957</v>
      </c>
      <c r="H167" s="105">
        <v>51.122902170749398</v>
      </c>
      <c r="I167" s="109">
        <f t="shared" si="51"/>
        <v>-0.19999999999999574</v>
      </c>
      <c r="J167" s="121">
        <v>51.983600000000003</v>
      </c>
      <c r="K167" s="13">
        <f t="shared" si="65"/>
        <v>-1.7999999999999972</v>
      </c>
      <c r="L167" s="105">
        <v>51.877218501816699</v>
      </c>
      <c r="M167" s="106">
        <f t="shared" si="52"/>
        <v>0.19999999999999574</v>
      </c>
      <c r="N167" s="14">
        <f t="shared" si="66"/>
        <v>-1.5</v>
      </c>
      <c r="O167" s="116">
        <v>51.852439889297699</v>
      </c>
      <c r="P167" s="16">
        <f t="shared" si="53"/>
        <v>0.10000000000000142</v>
      </c>
      <c r="Q167" s="121">
        <v>50.612749999999998</v>
      </c>
      <c r="R167" s="13">
        <f t="shared" si="67"/>
        <v>-7.7999999999999972</v>
      </c>
      <c r="S167" s="105">
        <v>51.487369876729304</v>
      </c>
      <c r="T167" s="106">
        <f t="shared" si="54"/>
        <v>-0.29999999999999716</v>
      </c>
      <c r="U167" s="14">
        <f t="shared" si="68"/>
        <v>-7.2999999999999972</v>
      </c>
      <c r="V167" s="117">
        <v>52.099998104841703</v>
      </c>
      <c r="W167" s="16">
        <f t="shared" si="55"/>
        <v>-0.29999999999999716</v>
      </c>
      <c r="X167" s="121">
        <v>51.838239999999999</v>
      </c>
      <c r="Y167" s="13">
        <f t="shared" si="69"/>
        <v>-6</v>
      </c>
      <c r="Z167" s="105">
        <v>52.734704943994799</v>
      </c>
      <c r="AA167" s="106">
        <f t="shared" si="56"/>
        <v>0.70000000000000284</v>
      </c>
      <c r="AB167" s="14">
        <f t="shared" si="70"/>
        <v>-5.5999999999999943</v>
      </c>
      <c r="AC167" s="116">
        <v>52.160570918197003</v>
      </c>
      <c r="AD167" s="16">
        <f t="shared" si="57"/>
        <v>-0.19999999999999574</v>
      </c>
      <c r="AE167" s="121">
        <v>50.122549999999997</v>
      </c>
      <c r="AF167" s="13">
        <f t="shared" si="71"/>
        <v>-1.1000000000000014</v>
      </c>
      <c r="AG167" s="105">
        <v>50.131652758973999</v>
      </c>
      <c r="AH167" s="106">
        <f t="shared" si="58"/>
        <v>-0.10000000000000142</v>
      </c>
      <c r="AI167" s="14">
        <f t="shared" si="72"/>
        <v>-7.6000000000000014</v>
      </c>
      <c r="AJ167" s="116">
        <v>49.944500981168098</v>
      </c>
      <c r="AK167" s="16">
        <f t="shared" si="59"/>
        <v>-0.39999999999999858</v>
      </c>
      <c r="AL167" s="121">
        <v>50.490200000000002</v>
      </c>
      <c r="AM167" s="13">
        <f t="shared" si="60"/>
        <v>0.29999999999999716</v>
      </c>
      <c r="AN167" s="17">
        <f t="shared" si="73"/>
        <v>1.1000000000000014</v>
      </c>
      <c r="AO167" s="105">
        <v>50.490200000000002</v>
      </c>
      <c r="AP167" s="106">
        <f t="shared" si="61"/>
        <v>0.29999999999999716</v>
      </c>
      <c r="AQ167" s="14">
        <f t="shared" si="74"/>
        <v>1.1000000000000014</v>
      </c>
      <c r="AR167" s="116">
        <v>50.311014078730601</v>
      </c>
      <c r="AS167" s="16">
        <f t="shared" si="62"/>
        <v>0.19999999999999574</v>
      </c>
    </row>
    <row r="168" spans="1:45" s="58" customFormat="1">
      <c r="A168" s="21"/>
      <c r="B168" s="61" t="s">
        <v>7</v>
      </c>
      <c r="C168" s="121">
        <v>50.862070000000003</v>
      </c>
      <c r="D168" s="13">
        <f t="shared" si="63"/>
        <v>-3.3000000000000043</v>
      </c>
      <c r="E168" s="105">
        <v>50.708753023256897</v>
      </c>
      <c r="F168" s="106">
        <f t="shared" si="50"/>
        <v>-0.5</v>
      </c>
      <c r="G168" s="14">
        <f t="shared" si="64"/>
        <v>-3.2999999999999972</v>
      </c>
      <c r="H168" s="105">
        <v>50.9472970267812</v>
      </c>
      <c r="I168" s="109">
        <f t="shared" si="51"/>
        <v>-0.20000000000000284</v>
      </c>
      <c r="J168" s="121">
        <v>52.772660000000002</v>
      </c>
      <c r="K168" s="13">
        <f t="shared" si="65"/>
        <v>-1</v>
      </c>
      <c r="L168" s="105">
        <v>51.686630987476399</v>
      </c>
      <c r="M168" s="106">
        <f t="shared" si="52"/>
        <v>-0.19999999999999574</v>
      </c>
      <c r="N168" s="14">
        <f t="shared" si="66"/>
        <v>-1</v>
      </c>
      <c r="O168" s="116">
        <v>51.880929365267697</v>
      </c>
      <c r="P168" s="16">
        <f t="shared" si="53"/>
        <v>0</v>
      </c>
      <c r="Q168" s="121">
        <v>52.216749999999998</v>
      </c>
      <c r="R168" s="13">
        <f t="shared" si="67"/>
        <v>-5.1999999999999957</v>
      </c>
      <c r="S168" s="105">
        <v>51.594311757695102</v>
      </c>
      <c r="T168" s="106">
        <f t="shared" si="54"/>
        <v>0.10000000000000142</v>
      </c>
      <c r="U168" s="14">
        <f t="shared" si="68"/>
        <v>-5.2999999999999972</v>
      </c>
      <c r="V168" s="117">
        <v>51.808145934518201</v>
      </c>
      <c r="W168" s="16">
        <f t="shared" si="55"/>
        <v>-0.30000000000000426</v>
      </c>
      <c r="X168" s="121">
        <v>51.970440000000004</v>
      </c>
      <c r="Y168" s="13">
        <f t="shared" si="69"/>
        <v>-3.8999999999999986</v>
      </c>
      <c r="Z168" s="105">
        <v>51.709847570783097</v>
      </c>
      <c r="AA168" s="106">
        <f t="shared" si="56"/>
        <v>-1</v>
      </c>
      <c r="AB168" s="14">
        <f t="shared" si="70"/>
        <v>-3.7999999999999972</v>
      </c>
      <c r="AC168" s="116">
        <v>51.863811827705703</v>
      </c>
      <c r="AD168" s="16">
        <f t="shared" si="57"/>
        <v>-0.30000000000000426</v>
      </c>
      <c r="AE168" s="121">
        <v>49.137929999999997</v>
      </c>
      <c r="AF168" s="13">
        <f t="shared" si="71"/>
        <v>-3.3999999999999986</v>
      </c>
      <c r="AG168" s="105">
        <v>49.211522179845197</v>
      </c>
      <c r="AH168" s="106">
        <f t="shared" si="58"/>
        <v>-0.89999999999999858</v>
      </c>
      <c r="AI168" s="14">
        <f t="shared" si="72"/>
        <v>-3.1999999999999957</v>
      </c>
      <c r="AJ168" s="116">
        <v>49.602286292202301</v>
      </c>
      <c r="AK168" s="16">
        <f t="shared" si="59"/>
        <v>-0.29999999999999716</v>
      </c>
      <c r="AL168" s="121">
        <v>50.123150000000003</v>
      </c>
      <c r="AM168" s="13">
        <f t="shared" si="60"/>
        <v>-0.39999999999999858</v>
      </c>
      <c r="AN168" s="17">
        <f t="shared" si="73"/>
        <v>-1.1000000000000014</v>
      </c>
      <c r="AO168" s="105">
        <v>50.123150000000003</v>
      </c>
      <c r="AP168" s="106">
        <f t="shared" si="61"/>
        <v>-0.39999999999999858</v>
      </c>
      <c r="AQ168" s="14">
        <f t="shared" si="74"/>
        <v>-1.1000000000000014</v>
      </c>
      <c r="AR168" s="116">
        <v>50.510545609029897</v>
      </c>
      <c r="AS168" s="16">
        <f t="shared" si="62"/>
        <v>0.20000000000000284</v>
      </c>
    </row>
    <row r="169" spans="1:45" s="58" customFormat="1">
      <c r="A169" s="21"/>
      <c r="B169" s="61" t="s">
        <v>9</v>
      </c>
      <c r="C169" s="121">
        <v>51.435409999999997</v>
      </c>
      <c r="D169" s="13">
        <f t="shared" si="63"/>
        <v>-0.60000000000000142</v>
      </c>
      <c r="E169" s="105">
        <v>51.533522821838801</v>
      </c>
      <c r="F169" s="106">
        <f t="shared" si="50"/>
        <v>0.79999999999999716</v>
      </c>
      <c r="G169" s="14">
        <f t="shared" si="64"/>
        <v>-0.70000000000000284</v>
      </c>
      <c r="H169" s="105">
        <v>50.724599427248599</v>
      </c>
      <c r="I169" s="109">
        <f t="shared" si="51"/>
        <v>-0.19999999999999574</v>
      </c>
      <c r="J169" s="121">
        <v>52.640990000000002</v>
      </c>
      <c r="K169" s="13">
        <f t="shared" si="65"/>
        <v>1</v>
      </c>
      <c r="L169" s="105">
        <v>52.638389089952597</v>
      </c>
      <c r="M169" s="106">
        <f t="shared" si="52"/>
        <v>0.89999999999999858</v>
      </c>
      <c r="N169" s="14">
        <f t="shared" si="66"/>
        <v>0.70000000000000284</v>
      </c>
      <c r="O169" s="116">
        <v>51.877920753823801</v>
      </c>
      <c r="P169" s="16">
        <f t="shared" si="53"/>
        <v>0</v>
      </c>
      <c r="Q169" s="121">
        <v>53.34928</v>
      </c>
      <c r="R169" s="13">
        <f t="shared" si="67"/>
        <v>-0.40000000000000568</v>
      </c>
      <c r="S169" s="105">
        <v>53.563914907545197</v>
      </c>
      <c r="T169" s="106">
        <f t="shared" si="54"/>
        <v>2</v>
      </c>
      <c r="U169" s="14">
        <f t="shared" si="68"/>
        <v>-0.29999999999999716</v>
      </c>
      <c r="V169" s="117">
        <v>51.473368424420201</v>
      </c>
      <c r="W169" s="16">
        <f t="shared" si="55"/>
        <v>-0.29999999999999716</v>
      </c>
      <c r="X169" s="121">
        <v>51.31579</v>
      </c>
      <c r="Y169" s="13">
        <f t="shared" si="69"/>
        <v>-2.3000000000000043</v>
      </c>
      <c r="Z169" s="105">
        <v>51.7433619135263</v>
      </c>
      <c r="AA169" s="106">
        <f t="shared" si="56"/>
        <v>0</v>
      </c>
      <c r="AB169" s="14">
        <f t="shared" si="70"/>
        <v>-2.5</v>
      </c>
      <c r="AC169" s="116">
        <v>51.4537783872915</v>
      </c>
      <c r="AD169" s="16">
        <f t="shared" si="57"/>
        <v>-0.39999999999999858</v>
      </c>
      <c r="AE169" s="121">
        <v>49.760770000000001</v>
      </c>
      <c r="AF169" s="13">
        <f t="shared" si="71"/>
        <v>0.39999999999999858</v>
      </c>
      <c r="AG169" s="105">
        <v>49.931367013069597</v>
      </c>
      <c r="AH169" s="106">
        <f t="shared" si="58"/>
        <v>0.69999999999999574</v>
      </c>
      <c r="AI169" s="14">
        <f t="shared" si="72"/>
        <v>0.5</v>
      </c>
      <c r="AJ169" s="116">
        <v>49.305795877876598</v>
      </c>
      <c r="AK169" s="16">
        <f t="shared" si="59"/>
        <v>-0.30000000000000426</v>
      </c>
      <c r="AL169" s="121">
        <v>51.31579</v>
      </c>
      <c r="AM169" s="13">
        <f t="shared" si="60"/>
        <v>1.1999999999999957</v>
      </c>
      <c r="AN169" s="17">
        <f t="shared" si="73"/>
        <v>9.9999999999994316E-2</v>
      </c>
      <c r="AO169" s="105">
        <v>51.3</v>
      </c>
      <c r="AP169" s="106">
        <f t="shared" si="61"/>
        <v>1.1999999999999957</v>
      </c>
      <c r="AQ169" s="14">
        <f t="shared" si="74"/>
        <v>9.9999999999994316E-2</v>
      </c>
      <c r="AR169" s="116">
        <v>50.702807790466501</v>
      </c>
      <c r="AS169" s="16">
        <f t="shared" si="62"/>
        <v>0.20000000000000284</v>
      </c>
    </row>
    <row r="170" spans="1:45" s="58" customFormat="1">
      <c r="A170" s="21"/>
      <c r="B170" s="61" t="s">
        <v>10</v>
      </c>
      <c r="C170" s="121">
        <v>51.133580000000002</v>
      </c>
      <c r="D170" s="13">
        <f t="shared" si="63"/>
        <v>-1.8999999999999986</v>
      </c>
      <c r="E170" s="105">
        <v>50.600181257499898</v>
      </c>
      <c r="F170" s="106">
        <f t="shared" si="50"/>
        <v>-0.89999999999999858</v>
      </c>
      <c r="G170" s="14">
        <f t="shared" si="64"/>
        <v>-1.6999999999999957</v>
      </c>
      <c r="H170" s="105">
        <v>50.450114127552503</v>
      </c>
      <c r="I170" s="109">
        <f t="shared" si="51"/>
        <v>-0.20000000000000284</v>
      </c>
      <c r="J170" s="121">
        <v>52.918129999999998</v>
      </c>
      <c r="K170" s="13">
        <f t="shared" si="65"/>
        <v>-0.20000000000000284</v>
      </c>
      <c r="L170" s="105">
        <v>52.049547353104501</v>
      </c>
      <c r="M170" s="106">
        <f t="shared" si="52"/>
        <v>-0.60000000000000142</v>
      </c>
      <c r="N170" s="14">
        <f t="shared" si="66"/>
        <v>-0.29999999999999716</v>
      </c>
      <c r="O170" s="116">
        <v>51.841612359725701</v>
      </c>
      <c r="P170" s="16">
        <f t="shared" si="53"/>
        <v>-0.10000000000000142</v>
      </c>
      <c r="Q170" s="121">
        <v>51.715690000000002</v>
      </c>
      <c r="R170" s="13">
        <f t="shared" si="67"/>
        <v>-4.6999999999999957</v>
      </c>
      <c r="S170" s="105">
        <v>50.911473300799202</v>
      </c>
      <c r="T170" s="106">
        <f t="shared" si="54"/>
        <v>-2.7000000000000028</v>
      </c>
      <c r="U170" s="14">
        <f t="shared" si="68"/>
        <v>-4.6000000000000014</v>
      </c>
      <c r="V170" s="117">
        <v>51.102331901126398</v>
      </c>
      <c r="W170" s="16">
        <f t="shared" si="55"/>
        <v>-0.39999999999999858</v>
      </c>
      <c r="X170" s="121">
        <v>51.348039999999997</v>
      </c>
      <c r="Y170" s="13">
        <f t="shared" si="69"/>
        <v>-3.2000000000000028</v>
      </c>
      <c r="Z170" s="105">
        <v>50.632347636020199</v>
      </c>
      <c r="AA170" s="106">
        <f t="shared" si="56"/>
        <v>-1.1000000000000014</v>
      </c>
      <c r="AB170" s="14">
        <f t="shared" si="70"/>
        <v>-3.2999999999999972</v>
      </c>
      <c r="AC170" s="116">
        <v>50.914461424452</v>
      </c>
      <c r="AD170" s="16">
        <f t="shared" si="57"/>
        <v>-0.60000000000000142</v>
      </c>
      <c r="AE170" s="121">
        <v>49.632350000000002</v>
      </c>
      <c r="AF170" s="13">
        <f t="shared" si="71"/>
        <v>-0.79999999999999716</v>
      </c>
      <c r="AG170" s="105">
        <v>49.046086681295897</v>
      </c>
      <c r="AH170" s="106">
        <f t="shared" si="58"/>
        <v>-0.89999999999999858</v>
      </c>
      <c r="AI170" s="14">
        <f t="shared" si="72"/>
        <v>-0.89999999999999858</v>
      </c>
      <c r="AJ170" s="116">
        <v>49.073386924851597</v>
      </c>
      <c r="AK170" s="16">
        <f t="shared" si="59"/>
        <v>-0.19999999999999574</v>
      </c>
      <c r="AL170" s="121">
        <v>51.838239999999999</v>
      </c>
      <c r="AM170" s="13">
        <f t="shared" si="60"/>
        <v>0.5</v>
      </c>
      <c r="AN170" s="17">
        <f t="shared" si="73"/>
        <v>1.2999999999999972</v>
      </c>
      <c r="AO170" s="105">
        <v>51.8</v>
      </c>
      <c r="AP170" s="106">
        <f t="shared" si="61"/>
        <v>0.5</v>
      </c>
      <c r="AQ170" s="14">
        <f t="shared" si="74"/>
        <v>1.2999999999999972</v>
      </c>
      <c r="AR170" s="116">
        <v>50.8561894179905</v>
      </c>
      <c r="AS170" s="16">
        <f t="shared" si="62"/>
        <v>0.19999999999999574</v>
      </c>
    </row>
    <row r="171" spans="1:45" s="58" customFormat="1">
      <c r="A171" s="21"/>
      <c r="B171" s="61" t="s">
        <v>11</v>
      </c>
      <c r="C171" s="121">
        <v>50.634520000000002</v>
      </c>
      <c r="D171" s="13">
        <f t="shared" si="63"/>
        <v>-3</v>
      </c>
      <c r="E171" s="105">
        <v>49.390043243178702</v>
      </c>
      <c r="F171" s="106">
        <f t="shared" si="50"/>
        <v>-1.2000000000000028</v>
      </c>
      <c r="G171" s="14">
        <f t="shared" si="64"/>
        <v>-3.2000000000000028</v>
      </c>
      <c r="H171" s="105">
        <v>50.2340075911752</v>
      </c>
      <c r="I171" s="109">
        <f t="shared" si="51"/>
        <v>-0.29999999999999716</v>
      </c>
      <c r="J171" s="121">
        <v>52.24109</v>
      </c>
      <c r="K171" s="13">
        <f t="shared" si="65"/>
        <v>-1.5</v>
      </c>
      <c r="L171" s="105">
        <v>50.802155127942399</v>
      </c>
      <c r="M171" s="106">
        <f t="shared" si="52"/>
        <v>-1.2000000000000028</v>
      </c>
      <c r="N171" s="14">
        <f t="shared" si="66"/>
        <v>-1.5</v>
      </c>
      <c r="O171" s="116">
        <v>51.810233142730901</v>
      </c>
      <c r="P171" s="16">
        <f t="shared" si="53"/>
        <v>0</v>
      </c>
      <c r="Q171" s="121">
        <v>51.522840000000002</v>
      </c>
      <c r="R171" s="13">
        <f t="shared" si="67"/>
        <v>-3.7000000000000028</v>
      </c>
      <c r="S171" s="105">
        <v>49.473911672258303</v>
      </c>
      <c r="T171" s="106">
        <f t="shared" si="54"/>
        <v>-1.3999999999999986</v>
      </c>
      <c r="U171" s="14">
        <f t="shared" si="68"/>
        <v>-4.2999999999999972</v>
      </c>
      <c r="V171" s="117">
        <v>50.861175491931398</v>
      </c>
      <c r="W171" s="16">
        <f t="shared" si="55"/>
        <v>-0.20000000000000284</v>
      </c>
      <c r="X171" s="121">
        <v>51.522840000000002</v>
      </c>
      <c r="Y171" s="13">
        <f t="shared" si="69"/>
        <v>-3.5</v>
      </c>
      <c r="Z171" s="105">
        <v>50.3112276463848</v>
      </c>
      <c r="AA171" s="106">
        <f t="shared" si="56"/>
        <v>-0.30000000000000426</v>
      </c>
      <c r="AB171" s="14">
        <f t="shared" si="70"/>
        <v>-3.7000000000000028</v>
      </c>
      <c r="AC171" s="116">
        <v>50.375425303581203</v>
      </c>
      <c r="AD171" s="16">
        <f t="shared" si="57"/>
        <v>-0.5</v>
      </c>
      <c r="AE171" s="121">
        <v>48.984769999999997</v>
      </c>
      <c r="AF171" s="13">
        <f t="shared" si="71"/>
        <v>-2.7000000000000028</v>
      </c>
      <c r="AG171" s="105">
        <v>47.915658124908099</v>
      </c>
      <c r="AH171" s="106">
        <f t="shared" si="58"/>
        <v>-1.1000000000000014</v>
      </c>
      <c r="AI171" s="14">
        <f t="shared" si="72"/>
        <v>-3.1000000000000014</v>
      </c>
      <c r="AJ171" s="116">
        <v>48.929932039000803</v>
      </c>
      <c r="AK171" s="16">
        <f t="shared" si="59"/>
        <v>-0.20000000000000284</v>
      </c>
      <c r="AL171" s="121">
        <v>50.50761</v>
      </c>
      <c r="AM171" s="13">
        <f t="shared" si="60"/>
        <v>-1.2999999999999972</v>
      </c>
      <c r="AN171" s="17">
        <f t="shared" si="73"/>
        <v>-2</v>
      </c>
      <c r="AO171" s="105">
        <v>50.1</v>
      </c>
      <c r="AP171" s="106">
        <f t="shared" si="61"/>
        <v>-1.6999999999999957</v>
      </c>
      <c r="AQ171" s="14">
        <f t="shared" si="74"/>
        <v>-2.3999999999999986</v>
      </c>
      <c r="AR171" s="116">
        <v>50.948915276276999</v>
      </c>
      <c r="AS171" s="16">
        <f t="shared" si="62"/>
        <v>0</v>
      </c>
    </row>
    <row r="172" spans="1:45" s="58" customFormat="1">
      <c r="A172" s="21"/>
      <c r="B172" s="61" t="s">
        <v>12</v>
      </c>
      <c r="C172" s="121">
        <v>50.241709999999998</v>
      </c>
      <c r="D172" s="13">
        <f t="shared" si="63"/>
        <v>-2.3999999999999986</v>
      </c>
      <c r="E172" s="105">
        <v>50.152192675178597</v>
      </c>
      <c r="F172" s="106">
        <f t="shared" si="50"/>
        <v>0.80000000000000426</v>
      </c>
      <c r="G172" s="14">
        <f t="shared" si="64"/>
        <v>-2.1999999999999957</v>
      </c>
      <c r="H172" s="105">
        <v>50.139540726162203</v>
      </c>
      <c r="I172" s="109">
        <f t="shared" si="51"/>
        <v>-0.10000000000000142</v>
      </c>
      <c r="J172" s="121">
        <v>52.053359999999998</v>
      </c>
      <c r="K172" s="13">
        <f t="shared" si="65"/>
        <v>-1.6000000000000014</v>
      </c>
      <c r="L172" s="105">
        <v>51.908179308743598</v>
      </c>
      <c r="M172" s="106">
        <f t="shared" si="52"/>
        <v>1.1000000000000014</v>
      </c>
      <c r="N172" s="14">
        <f t="shared" si="66"/>
        <v>-1.3000000000000043</v>
      </c>
      <c r="O172" s="116">
        <v>51.820906541732199</v>
      </c>
      <c r="P172" s="16">
        <f t="shared" si="53"/>
        <v>0</v>
      </c>
      <c r="Q172" s="121">
        <v>50.414360000000002</v>
      </c>
      <c r="R172" s="13">
        <f t="shared" si="67"/>
        <v>-4.8000000000000043</v>
      </c>
      <c r="S172" s="105">
        <v>50.460208371322302</v>
      </c>
      <c r="T172" s="106">
        <f t="shared" si="54"/>
        <v>1</v>
      </c>
      <c r="U172" s="14">
        <f t="shared" si="68"/>
        <v>-4.7000000000000028</v>
      </c>
      <c r="V172" s="117">
        <v>50.780051876073301</v>
      </c>
      <c r="W172" s="16">
        <f t="shared" si="55"/>
        <v>-0.10000000000000142</v>
      </c>
      <c r="X172" s="121">
        <v>50.966850000000001</v>
      </c>
      <c r="Y172" s="13">
        <f t="shared" si="69"/>
        <v>-3.6000000000000014</v>
      </c>
      <c r="Z172" s="105">
        <v>50.570115165018699</v>
      </c>
      <c r="AA172" s="106">
        <f t="shared" si="56"/>
        <v>0.30000000000000426</v>
      </c>
      <c r="AB172" s="14">
        <f t="shared" si="70"/>
        <v>-3.8999999999999986</v>
      </c>
      <c r="AC172" s="116">
        <v>49.933964213818598</v>
      </c>
      <c r="AD172" s="16">
        <f t="shared" si="57"/>
        <v>-0.5</v>
      </c>
      <c r="AE172" s="121">
        <v>49.033149999999999</v>
      </c>
      <c r="AF172" s="13">
        <f t="shared" si="71"/>
        <v>-1.1000000000000014</v>
      </c>
      <c r="AG172" s="105">
        <v>49.148115669594503</v>
      </c>
      <c r="AH172" s="106">
        <f t="shared" si="58"/>
        <v>1.2000000000000028</v>
      </c>
      <c r="AI172" s="14">
        <f t="shared" si="72"/>
        <v>-1.2999999999999972</v>
      </c>
      <c r="AJ172" s="116">
        <v>48.891283042393198</v>
      </c>
      <c r="AK172" s="16">
        <f t="shared" si="59"/>
        <v>0</v>
      </c>
      <c r="AL172" s="121">
        <v>50.552489999999999</v>
      </c>
      <c r="AM172" s="13">
        <f t="shared" si="60"/>
        <v>0.10000000000000142</v>
      </c>
      <c r="AN172" s="17">
        <f t="shared" si="73"/>
        <v>0.30000000000000426</v>
      </c>
      <c r="AO172" s="105">
        <v>50.552489999999999</v>
      </c>
      <c r="AP172" s="106">
        <f t="shared" si="61"/>
        <v>0.5</v>
      </c>
      <c r="AQ172" s="14">
        <f t="shared" si="74"/>
        <v>0.30000000000000426</v>
      </c>
      <c r="AR172" s="116">
        <v>50.966794125645499</v>
      </c>
      <c r="AS172" s="16">
        <f t="shared" si="62"/>
        <v>0.10000000000000142</v>
      </c>
    </row>
    <row r="173" spans="1:45" s="58" customFormat="1">
      <c r="A173" s="21">
        <v>2019</v>
      </c>
      <c r="B173" s="61" t="s">
        <v>4</v>
      </c>
      <c r="C173" s="121">
        <v>47.927140000000001</v>
      </c>
      <c r="D173" s="13">
        <f t="shared" si="63"/>
        <v>-2.5</v>
      </c>
      <c r="E173" s="105">
        <v>49.7658779997872</v>
      </c>
      <c r="F173" s="106">
        <f t="shared" si="50"/>
        <v>-0.40000000000000568</v>
      </c>
      <c r="G173" s="14">
        <f t="shared" si="64"/>
        <v>-2.4000000000000057</v>
      </c>
      <c r="H173" s="105">
        <v>50.107113381951102</v>
      </c>
      <c r="I173" s="109">
        <f t="shared" si="51"/>
        <v>0</v>
      </c>
      <c r="J173" s="121">
        <v>48.336109999999998</v>
      </c>
      <c r="K173" s="13">
        <f t="shared" si="65"/>
        <v>-1.2000000000000028</v>
      </c>
      <c r="L173" s="105">
        <v>51.7197118607981</v>
      </c>
      <c r="M173" s="106">
        <f t="shared" si="52"/>
        <v>-0.19999999999999574</v>
      </c>
      <c r="N173" s="14">
        <f t="shared" si="66"/>
        <v>-1</v>
      </c>
      <c r="O173" s="116">
        <v>51.819469713458602</v>
      </c>
      <c r="P173" s="16">
        <f t="shared" si="53"/>
        <v>0</v>
      </c>
      <c r="Q173" s="121">
        <v>46.482410000000002</v>
      </c>
      <c r="R173" s="13">
        <f t="shared" si="67"/>
        <v>-4.1000000000000014</v>
      </c>
      <c r="S173" s="105">
        <v>50.351725203682001</v>
      </c>
      <c r="T173" s="106">
        <f t="shared" si="54"/>
        <v>-0.10000000000000142</v>
      </c>
      <c r="U173" s="14">
        <f t="shared" si="68"/>
        <v>-3.7000000000000028</v>
      </c>
      <c r="V173" s="117">
        <v>50.787664129571198</v>
      </c>
      <c r="W173" s="16">
        <f t="shared" si="55"/>
        <v>0</v>
      </c>
      <c r="X173" s="121">
        <v>44.849249999999998</v>
      </c>
      <c r="Y173" s="13">
        <f t="shared" si="69"/>
        <v>-6.1000000000000014</v>
      </c>
      <c r="Z173" s="105">
        <v>48.259982716889098</v>
      </c>
      <c r="AA173" s="106">
        <f t="shared" si="56"/>
        <v>-2.3000000000000043</v>
      </c>
      <c r="AB173" s="14">
        <f t="shared" si="70"/>
        <v>-5.9000000000000057</v>
      </c>
      <c r="AC173" s="116">
        <v>49.571108227166903</v>
      </c>
      <c r="AD173" s="16">
        <f t="shared" si="57"/>
        <v>-0.29999999999999716</v>
      </c>
      <c r="AE173" s="121">
        <v>48.618090000000002</v>
      </c>
      <c r="AF173" s="13">
        <f t="shared" si="71"/>
        <v>-1.2999999999999972</v>
      </c>
      <c r="AG173" s="105">
        <v>49.784852318055897</v>
      </c>
      <c r="AH173" s="106">
        <f t="shared" si="58"/>
        <v>0.69999999999999574</v>
      </c>
      <c r="AI173" s="14">
        <f t="shared" si="72"/>
        <v>-1.2000000000000028</v>
      </c>
      <c r="AJ173" s="116">
        <v>48.898472255470701</v>
      </c>
      <c r="AK173" s="16">
        <f t="shared" si="59"/>
        <v>0</v>
      </c>
      <c r="AL173" s="121">
        <v>51.758789999999998</v>
      </c>
      <c r="AM173" s="13">
        <f t="shared" si="60"/>
        <v>1.1999999999999957</v>
      </c>
      <c r="AN173" s="17">
        <f t="shared" si="73"/>
        <v>1.5999999999999943</v>
      </c>
      <c r="AO173" s="105">
        <v>51.478490000000001</v>
      </c>
      <c r="AP173" s="106">
        <f t="shared" si="61"/>
        <v>0.89999999999999858</v>
      </c>
      <c r="AQ173" s="14">
        <f t="shared" si="74"/>
        <v>1.2999999999999972</v>
      </c>
      <c r="AR173" s="116">
        <v>50.912760823097798</v>
      </c>
      <c r="AS173" s="16">
        <f t="shared" si="62"/>
        <v>-0.10000000000000142</v>
      </c>
    </row>
    <row r="174" spans="1:45" s="58" customFormat="1">
      <c r="A174" s="21"/>
      <c r="B174" s="61" t="s">
        <v>5</v>
      </c>
      <c r="C174" s="121">
        <v>50.03125</v>
      </c>
      <c r="D174" s="13">
        <f t="shared" si="63"/>
        <v>-2.5</v>
      </c>
      <c r="E174" s="105">
        <v>50.386148795396601</v>
      </c>
      <c r="F174" s="106">
        <f t="shared" si="50"/>
        <v>0.60000000000000142</v>
      </c>
      <c r="G174" s="14">
        <f t="shared" si="64"/>
        <v>-2.5</v>
      </c>
      <c r="H174" s="105">
        <v>50.0165083761541</v>
      </c>
      <c r="I174" s="109">
        <f t="shared" si="51"/>
        <v>-0.10000000000000142</v>
      </c>
      <c r="J174" s="121">
        <v>50.79101</v>
      </c>
      <c r="K174" s="13">
        <f t="shared" si="65"/>
        <v>-0.40000000000000568</v>
      </c>
      <c r="L174" s="105">
        <v>52.0779361286368</v>
      </c>
      <c r="M174" s="106">
        <f t="shared" si="52"/>
        <v>0.39999999999999858</v>
      </c>
      <c r="N174" s="14">
        <f t="shared" si="66"/>
        <v>-0.5</v>
      </c>
      <c r="O174" s="116">
        <v>51.679010626101899</v>
      </c>
      <c r="P174" s="16">
        <f t="shared" si="53"/>
        <v>-9.9999999999994316E-2</v>
      </c>
      <c r="Q174" s="121">
        <v>51.5</v>
      </c>
      <c r="R174" s="13">
        <f t="shared" si="67"/>
        <v>-3.5</v>
      </c>
      <c r="S174" s="105">
        <v>51.649743549299302</v>
      </c>
      <c r="T174" s="106">
        <f t="shared" si="54"/>
        <v>1.2000000000000028</v>
      </c>
      <c r="U174" s="14">
        <f t="shared" si="68"/>
        <v>-3.6999999999999957</v>
      </c>
      <c r="V174" s="117">
        <v>50.698490534007703</v>
      </c>
      <c r="W174" s="16">
        <f t="shared" si="55"/>
        <v>-9.9999999999994316E-2</v>
      </c>
      <c r="X174" s="121">
        <v>49.625</v>
      </c>
      <c r="Y174" s="13">
        <f t="shared" si="69"/>
        <v>-5.1000000000000014</v>
      </c>
      <c r="Z174" s="105">
        <v>49.665317796702901</v>
      </c>
      <c r="AA174" s="106">
        <f t="shared" si="56"/>
        <v>1.4000000000000057</v>
      </c>
      <c r="AB174" s="14">
        <f t="shared" si="70"/>
        <v>-4.6999999999999957</v>
      </c>
      <c r="AC174" s="116">
        <v>49.167574993803299</v>
      </c>
      <c r="AD174" s="16">
        <f t="shared" si="57"/>
        <v>-0.39999999999999858</v>
      </c>
      <c r="AE174" s="121">
        <v>47.25</v>
      </c>
      <c r="AF174" s="13">
        <f t="shared" si="71"/>
        <v>-3.5</v>
      </c>
      <c r="AG174" s="105">
        <v>48.026080360302302</v>
      </c>
      <c r="AH174" s="106">
        <f t="shared" si="58"/>
        <v>-1.7999999999999972</v>
      </c>
      <c r="AI174" s="14">
        <f t="shared" si="72"/>
        <v>-3.5</v>
      </c>
      <c r="AJ174" s="116">
        <v>48.873553390335999</v>
      </c>
      <c r="AK174" s="16">
        <f t="shared" si="59"/>
        <v>0</v>
      </c>
      <c r="AL174" s="121">
        <v>51.75</v>
      </c>
      <c r="AM174" s="13">
        <f t="shared" si="60"/>
        <v>0</v>
      </c>
      <c r="AN174" s="17">
        <f t="shared" si="73"/>
        <v>2.5</v>
      </c>
      <c r="AO174" s="105">
        <v>51.8</v>
      </c>
      <c r="AP174" s="106">
        <f t="shared" si="61"/>
        <v>0.29999999999999716</v>
      </c>
      <c r="AQ174" s="14">
        <f t="shared" si="74"/>
        <v>2.5</v>
      </c>
      <c r="AR174" s="116">
        <v>50.796140452334903</v>
      </c>
      <c r="AS174" s="16">
        <f t="shared" si="62"/>
        <v>-0.10000000000000142</v>
      </c>
    </row>
    <row r="175" spans="1:45" s="58" customFormat="1">
      <c r="A175" s="21"/>
      <c r="B175" s="61" t="s">
        <v>6</v>
      </c>
      <c r="C175" s="121">
        <v>50.7622</v>
      </c>
      <c r="D175" s="13">
        <f t="shared" si="63"/>
        <v>-1.1000000000000014</v>
      </c>
      <c r="E175" s="105">
        <v>50.088449460744499</v>
      </c>
      <c r="F175" s="106">
        <f t="shared" si="50"/>
        <v>-0.29999999999999716</v>
      </c>
      <c r="G175" s="14">
        <f t="shared" si="64"/>
        <v>-2.1000000000000014</v>
      </c>
      <c r="H175" s="105">
        <v>49.786655946667402</v>
      </c>
      <c r="I175" s="109">
        <f t="shared" si="51"/>
        <v>-0.20000000000000284</v>
      </c>
      <c r="J175" s="121">
        <v>52.136229999999998</v>
      </c>
      <c r="K175" s="13">
        <f t="shared" si="65"/>
        <v>-0.69999999999999574</v>
      </c>
      <c r="L175" s="105">
        <v>51.858747697258103</v>
      </c>
      <c r="M175" s="106">
        <f t="shared" si="52"/>
        <v>-0.20000000000000284</v>
      </c>
      <c r="N175" s="14">
        <f t="shared" si="66"/>
        <v>-1</v>
      </c>
      <c r="O175" s="116">
        <v>51.3603168993872</v>
      </c>
      <c r="P175" s="16">
        <f t="shared" si="53"/>
        <v>-0.30000000000000426</v>
      </c>
      <c r="Q175" s="121">
        <v>52.439019999999999</v>
      </c>
      <c r="R175" s="13">
        <f t="shared" si="67"/>
        <v>-1.2000000000000028</v>
      </c>
      <c r="S175" s="105">
        <v>51.002197950905703</v>
      </c>
      <c r="T175" s="106">
        <f t="shared" si="54"/>
        <v>-0.60000000000000142</v>
      </c>
      <c r="U175" s="14">
        <f t="shared" si="68"/>
        <v>-2.7999999999999972</v>
      </c>
      <c r="V175" s="117">
        <v>50.3554978723256</v>
      </c>
      <c r="W175" s="16">
        <f t="shared" si="55"/>
        <v>-0.30000000000000426</v>
      </c>
      <c r="X175" s="121">
        <v>50.365850000000002</v>
      </c>
      <c r="Y175" s="13">
        <f t="shared" si="69"/>
        <v>-3.1000000000000014</v>
      </c>
      <c r="Z175" s="105">
        <v>48.916817458068799</v>
      </c>
      <c r="AA175" s="106">
        <f t="shared" si="56"/>
        <v>-0.80000000000000426</v>
      </c>
      <c r="AB175" s="14">
        <f t="shared" si="70"/>
        <v>-5</v>
      </c>
      <c r="AC175" s="116">
        <v>48.676602433114603</v>
      </c>
      <c r="AD175" s="16">
        <f t="shared" si="57"/>
        <v>-0.5</v>
      </c>
      <c r="AE175" s="121">
        <v>49.756100000000004</v>
      </c>
      <c r="AF175" s="13">
        <f t="shared" si="71"/>
        <v>0.89999999999999858</v>
      </c>
      <c r="AG175" s="105">
        <v>49.1788415287117</v>
      </c>
      <c r="AH175" s="106">
        <f t="shared" si="58"/>
        <v>1.2000000000000028</v>
      </c>
      <c r="AI175" s="14">
        <f t="shared" si="72"/>
        <v>0.80000000000000426</v>
      </c>
      <c r="AJ175" s="116">
        <v>48.791931678803699</v>
      </c>
      <c r="AK175" s="16">
        <f t="shared" si="59"/>
        <v>-0.10000000000000142</v>
      </c>
      <c r="AL175" s="121">
        <v>50.4878</v>
      </c>
      <c r="AM175" s="13">
        <f t="shared" si="60"/>
        <v>-1.2999999999999972</v>
      </c>
      <c r="AN175" s="17">
        <f t="shared" si="73"/>
        <v>-1</v>
      </c>
      <c r="AO175" s="105">
        <v>50.4878</v>
      </c>
      <c r="AP175" s="106">
        <f t="shared" si="61"/>
        <v>-1.2999999999999972</v>
      </c>
      <c r="AQ175" s="14">
        <f t="shared" si="74"/>
        <v>-1</v>
      </c>
      <c r="AR175" s="116">
        <v>50.638721638040103</v>
      </c>
      <c r="AS175" s="16">
        <f t="shared" si="62"/>
        <v>-0.19999999999999574</v>
      </c>
    </row>
    <row r="176" spans="1:45" s="58" customFormat="1">
      <c r="A176" s="21"/>
      <c r="B176" s="61" t="s">
        <v>7</v>
      </c>
      <c r="C176" s="121">
        <v>50.929490000000001</v>
      </c>
      <c r="D176" s="13">
        <f t="shared" si="63"/>
        <v>-1.3000000000000043</v>
      </c>
      <c r="E176" s="105">
        <v>50.375322861612503</v>
      </c>
      <c r="F176" s="106">
        <f t="shared" si="50"/>
        <v>0.29999999999999716</v>
      </c>
      <c r="G176" s="14">
        <f t="shared" si="64"/>
        <v>-0.5</v>
      </c>
      <c r="H176" s="105">
        <v>49.414926257045501</v>
      </c>
      <c r="I176" s="109">
        <f t="shared" si="51"/>
        <v>-0.39999999999999858</v>
      </c>
      <c r="J176" s="121">
        <v>52.354419999999998</v>
      </c>
      <c r="K176" s="13">
        <f t="shared" si="65"/>
        <v>0.19999999999999574</v>
      </c>
      <c r="L176" s="105">
        <v>51.250457127342401</v>
      </c>
      <c r="M176" s="106">
        <f t="shared" si="52"/>
        <v>-0.60000000000000142</v>
      </c>
      <c r="N176" s="14">
        <f t="shared" si="66"/>
        <v>-0.10000000000000142</v>
      </c>
      <c r="O176" s="116">
        <v>50.921080658636903</v>
      </c>
      <c r="P176" s="16">
        <f t="shared" si="53"/>
        <v>-0.5</v>
      </c>
      <c r="Q176" s="121">
        <v>51.794870000000003</v>
      </c>
      <c r="R176" s="13">
        <f t="shared" si="67"/>
        <v>-2.7000000000000028</v>
      </c>
      <c r="S176" s="105">
        <v>50.893509198449998</v>
      </c>
      <c r="T176" s="106">
        <f t="shared" si="54"/>
        <v>-0.10000000000000142</v>
      </c>
      <c r="U176" s="14">
        <f t="shared" si="68"/>
        <v>-1.6000000000000014</v>
      </c>
      <c r="V176" s="117">
        <v>49.685977137505198</v>
      </c>
      <c r="W176" s="16">
        <f t="shared" si="55"/>
        <v>-0.69999999999999574</v>
      </c>
      <c r="X176" s="121">
        <v>50</v>
      </c>
      <c r="Y176" s="13">
        <f t="shared" si="69"/>
        <v>-3.7000000000000028</v>
      </c>
      <c r="Z176" s="105">
        <v>49.321405463463002</v>
      </c>
      <c r="AA176" s="106">
        <f t="shared" si="56"/>
        <v>0.39999999999999858</v>
      </c>
      <c r="AB176" s="14">
        <f t="shared" si="70"/>
        <v>-2.1000000000000014</v>
      </c>
      <c r="AC176" s="116">
        <v>48.190486883625802</v>
      </c>
      <c r="AD176" s="16">
        <f t="shared" si="57"/>
        <v>-0.5</v>
      </c>
      <c r="AE176" s="121">
        <v>49.358969999999999</v>
      </c>
      <c r="AF176" s="13">
        <f t="shared" si="71"/>
        <v>-2.2000000000000028</v>
      </c>
      <c r="AG176" s="105">
        <v>48.885045644097801</v>
      </c>
      <c r="AH176" s="106">
        <f t="shared" si="58"/>
        <v>-0.30000000000000426</v>
      </c>
      <c r="AI176" s="14">
        <f t="shared" si="72"/>
        <v>-2.2000000000000028</v>
      </c>
      <c r="AJ176" s="116">
        <v>48.675025194143998</v>
      </c>
      <c r="AK176" s="16">
        <f t="shared" si="59"/>
        <v>-9.9999999999994316E-2</v>
      </c>
      <c r="AL176" s="121">
        <v>52.564100000000003</v>
      </c>
      <c r="AM176" s="13">
        <f t="shared" si="60"/>
        <v>2.1000000000000014</v>
      </c>
      <c r="AN176" s="17">
        <f t="shared" si="73"/>
        <v>3.5</v>
      </c>
      <c r="AO176" s="105">
        <v>52.564100000000003</v>
      </c>
      <c r="AP176" s="106">
        <f t="shared" si="61"/>
        <v>2.1000000000000014</v>
      </c>
      <c r="AQ176" s="14">
        <f t="shared" si="74"/>
        <v>3.5</v>
      </c>
      <c r="AR176" s="116">
        <v>50.464431781135403</v>
      </c>
      <c r="AS176" s="16">
        <f t="shared" si="62"/>
        <v>-0.10000000000000142</v>
      </c>
    </row>
    <row r="177" spans="1:45" s="58" customFormat="1">
      <c r="A177" s="21"/>
      <c r="B177" s="61" t="s">
        <v>6</v>
      </c>
      <c r="C177" s="121">
        <v>48.704659999999997</v>
      </c>
      <c r="D177" s="13">
        <f t="shared" si="63"/>
        <v>-3.1999999999999957</v>
      </c>
      <c r="E177" s="105">
        <v>48.420525398395299</v>
      </c>
      <c r="F177" s="106">
        <f t="shared" si="50"/>
        <v>-2</v>
      </c>
      <c r="G177" s="14">
        <f t="shared" si="64"/>
        <v>-3.5</v>
      </c>
      <c r="H177" s="105">
        <v>48.9643338197098</v>
      </c>
      <c r="I177" s="109">
        <f t="shared" si="51"/>
        <v>-0.39999999999999858</v>
      </c>
      <c r="J177" s="121">
        <v>51.339030000000001</v>
      </c>
      <c r="K177" s="13">
        <f t="shared" si="65"/>
        <v>-1.5</v>
      </c>
      <c r="L177" s="105">
        <v>50.073368364174897</v>
      </c>
      <c r="M177" s="106">
        <f t="shared" si="52"/>
        <v>-1.1999999999999957</v>
      </c>
      <c r="N177" s="14">
        <f t="shared" si="66"/>
        <v>-1.6999999999999957</v>
      </c>
      <c r="O177" s="116">
        <v>50.461899788062702</v>
      </c>
      <c r="P177" s="16">
        <f t="shared" si="53"/>
        <v>-0.39999999999999858</v>
      </c>
      <c r="Q177" s="121">
        <v>48.186529999999998</v>
      </c>
      <c r="R177" s="13">
        <f t="shared" si="67"/>
        <v>-5.5</v>
      </c>
      <c r="S177" s="105">
        <v>47.6029540483106</v>
      </c>
      <c r="T177" s="106">
        <f t="shared" si="54"/>
        <v>-3.2999999999999972</v>
      </c>
      <c r="U177" s="14">
        <f t="shared" si="68"/>
        <v>-5.8999999999999986</v>
      </c>
      <c r="V177" s="117">
        <v>48.797323614056999</v>
      </c>
      <c r="W177" s="16">
        <f t="shared" si="55"/>
        <v>-0.90000000000000568</v>
      </c>
      <c r="X177" s="121">
        <v>48.186529999999998</v>
      </c>
      <c r="Y177" s="13">
        <f t="shared" si="69"/>
        <v>-6.0999999999999943</v>
      </c>
      <c r="Z177" s="105">
        <v>47.120778728709602</v>
      </c>
      <c r="AA177" s="106">
        <f t="shared" si="56"/>
        <v>-2.1999999999999957</v>
      </c>
      <c r="AB177" s="14">
        <f t="shared" si="70"/>
        <v>-6.2999999999999972</v>
      </c>
      <c r="AC177" s="116">
        <v>47.830250918400701</v>
      </c>
      <c r="AD177" s="16">
        <f t="shared" si="57"/>
        <v>-0.40000000000000568</v>
      </c>
      <c r="AE177" s="121">
        <v>48.834200000000003</v>
      </c>
      <c r="AF177" s="13">
        <f t="shared" si="71"/>
        <v>-1.5</v>
      </c>
      <c r="AG177" s="105">
        <v>48.750649845863897</v>
      </c>
      <c r="AH177" s="106">
        <f t="shared" si="58"/>
        <v>-0.10000000000000142</v>
      </c>
      <c r="AI177" s="14">
        <f t="shared" si="72"/>
        <v>-1.7000000000000028</v>
      </c>
      <c r="AJ177" s="116">
        <v>48.530854085483703</v>
      </c>
      <c r="AK177" s="16">
        <f t="shared" si="59"/>
        <v>-0.20000000000000284</v>
      </c>
      <c r="AL177" s="121">
        <v>49.611400000000003</v>
      </c>
      <c r="AM177" s="13">
        <f t="shared" si="60"/>
        <v>-3</v>
      </c>
      <c r="AN177" s="17">
        <f t="shared" si="73"/>
        <v>0.20000000000000284</v>
      </c>
      <c r="AO177" s="105">
        <v>49.6</v>
      </c>
      <c r="AP177" s="106">
        <f t="shared" si="61"/>
        <v>-3</v>
      </c>
      <c r="AQ177" s="14">
        <f t="shared" si="74"/>
        <v>0.20000000000000284</v>
      </c>
      <c r="AR177" s="116">
        <v>50.305318836240801</v>
      </c>
      <c r="AS177" s="16">
        <f t="shared" si="62"/>
        <v>-0.20000000000000284</v>
      </c>
    </row>
    <row r="178" spans="1:45" s="58" customFormat="1">
      <c r="A178" s="21"/>
      <c r="B178" s="61" t="s">
        <v>8</v>
      </c>
      <c r="C178" s="121">
        <v>47.738689999999998</v>
      </c>
      <c r="D178" s="13">
        <f t="shared" ref="D178:D183" si="75">(ROUND(C178,1)-ROUND(C166,1))</f>
        <v>-3.2999999999999972</v>
      </c>
      <c r="E178" s="105">
        <v>47.916575304612799</v>
      </c>
      <c r="F178" s="106">
        <f t="shared" ref="F178:F183" si="76">(ROUND(E178,1)-ROUND(E177,1))</f>
        <v>-0.5</v>
      </c>
      <c r="G178" s="14">
        <f t="shared" ref="G178:G183" si="77">(ROUND(E178,1)-ROUND(E166,1))</f>
        <v>-3.1000000000000014</v>
      </c>
      <c r="H178" s="105">
        <v>48.604564634130099</v>
      </c>
      <c r="I178" s="109">
        <f t="shared" ref="I178:I183" si="78">(ROUND(H178,1)-ROUND(H177,1))</f>
        <v>-0.39999999999999858</v>
      </c>
      <c r="J178" s="121">
        <v>48.80791</v>
      </c>
      <c r="K178" s="13">
        <f t="shared" ref="K178:K183" si="79">(ROUND(J178,1)-ROUND(J166,1))</f>
        <v>-2.2000000000000028</v>
      </c>
      <c r="L178" s="105">
        <v>49.62178138694</v>
      </c>
      <c r="M178" s="106">
        <f t="shared" ref="M178:M183" si="80">(ROUND(L178,1)-ROUND(L177,1))</f>
        <v>-0.5</v>
      </c>
      <c r="N178" s="14">
        <f t="shared" ref="N178:N183" si="81">(ROUND(L178,1)-ROUND(L166,1))</f>
        <v>-2.1000000000000014</v>
      </c>
      <c r="O178" s="116">
        <v>50.182153101500802</v>
      </c>
      <c r="P178" s="16">
        <f t="shared" ref="P178:P183" si="82">(ROUND(O178,1)-ROUND(O177,1))</f>
        <v>-0.29999999999999716</v>
      </c>
      <c r="Q178" s="121">
        <v>47.98995</v>
      </c>
      <c r="R178" s="13">
        <f t="shared" ref="R178:R183" si="83">(ROUND(Q178,1)-ROUND(Q166,1))</f>
        <v>-3.8999999999999986</v>
      </c>
      <c r="S178" s="105">
        <v>47.939277737686197</v>
      </c>
      <c r="T178" s="106">
        <f t="shared" ref="T178:T183" si="84">(ROUND(S178,1)-ROUND(S177,1))</f>
        <v>0.29999999999999716</v>
      </c>
      <c r="U178" s="14">
        <f t="shared" ref="U178:U183" si="85">(ROUND(S178,1)-ROUND(S166,1))</f>
        <v>-3.8999999999999986</v>
      </c>
      <c r="V178" s="117">
        <v>48.055163045563901</v>
      </c>
      <c r="W178" s="16">
        <f t="shared" ref="W178:W183" si="86">(ROUND(V178,1)-ROUND(V177,1))</f>
        <v>-0.69999999999999574</v>
      </c>
      <c r="X178" s="121">
        <v>46.859299999999998</v>
      </c>
      <c r="Y178" s="13">
        <f t="shared" ref="Y178:Y183" si="87">(ROUND(X178,1)-ROUND(X166,1))</f>
        <v>-4.7000000000000028</v>
      </c>
      <c r="Z178" s="105">
        <v>47.344105203782597</v>
      </c>
      <c r="AA178" s="106">
        <f t="shared" ref="AA178:AA183" si="88">(ROUND(Z178,1)-ROUND(Z177,1))</f>
        <v>0.19999999999999574</v>
      </c>
      <c r="AB178" s="14">
        <f t="shared" ref="AB178:AB183" si="89">(ROUND(Z178,1)-ROUND(Z166,1))</f>
        <v>-4.7000000000000028</v>
      </c>
      <c r="AC178" s="116">
        <v>47.7176730065218</v>
      </c>
      <c r="AD178" s="16">
        <f t="shared" ref="AD178:AD183" si="90">(ROUND(AC178,1)-ROUND(AC177,1))</f>
        <v>-9.9999999999994316E-2</v>
      </c>
      <c r="AE178" s="121">
        <v>47.110550000000003</v>
      </c>
      <c r="AF178" s="13">
        <f t="shared" ref="AF178:AF183" si="91">(ROUND(AE178,1)-ROUND(AE166,1))</f>
        <v>-3</v>
      </c>
      <c r="AG178" s="105">
        <v>47.330919169133303</v>
      </c>
      <c r="AH178" s="106">
        <f t="shared" ref="AH178:AH183" si="92">(ROUND(AG178,1)-ROUND(AG177,1))</f>
        <v>-1.5</v>
      </c>
      <c r="AI178" s="14">
        <f t="shared" ref="AI178:AI183" si="93">(ROUND(AG178,1)-ROUND(AG166,1))</f>
        <v>-2.9000000000000057</v>
      </c>
      <c r="AJ178" s="116">
        <v>48.430252249549099</v>
      </c>
      <c r="AK178" s="16">
        <f t="shared" ref="AK178:AK183" si="94">(ROUND(AJ178,1)-ROUND(AJ177,1))</f>
        <v>-0.10000000000000142</v>
      </c>
      <c r="AL178" s="121">
        <v>48.994970000000002</v>
      </c>
      <c r="AM178" s="13">
        <f t="shared" ref="AM178:AM183" si="95">(ROUND(AL178,1)-ROUND(AL177,1))</f>
        <v>-0.60000000000000142</v>
      </c>
      <c r="AN178" s="17">
        <f t="shared" ref="AN178:AN183" si="96">(ROUND(AL178,1)-ROUND(AL166,1))</f>
        <v>-1.2000000000000028</v>
      </c>
      <c r="AO178" s="105">
        <v>48.994970000000002</v>
      </c>
      <c r="AP178" s="106">
        <f t="shared" ref="AP178:AP183" si="97">(ROUND(AO178,1)-ROUND(AO177,1))</f>
        <v>-0.60000000000000142</v>
      </c>
      <c r="AQ178" s="14">
        <f t="shared" ref="AQ178:AQ183" si="98">(ROUND(AO178,1)-ROUND(AO166,1))</f>
        <v>-1.2000000000000028</v>
      </c>
      <c r="AR178" s="116">
        <v>50.180127620974602</v>
      </c>
      <c r="AS178" s="16">
        <f t="shared" ref="AS178:AS183" si="99">(ROUND(AR178,1)-ROUND(AR177,1))</f>
        <v>-9.9999999999994316E-2</v>
      </c>
    </row>
    <row r="179" spans="1:45" s="58" customFormat="1">
      <c r="A179" s="21"/>
      <c r="B179" s="61" t="s">
        <v>8</v>
      </c>
      <c r="C179" s="121">
        <v>47.074469999999998</v>
      </c>
      <c r="D179" s="13">
        <f t="shared" si="75"/>
        <v>-3.6999999999999957</v>
      </c>
      <c r="E179" s="105">
        <v>47.672455477877101</v>
      </c>
      <c r="F179" s="106">
        <f t="shared" si="76"/>
        <v>-0.19999999999999574</v>
      </c>
      <c r="G179" s="14">
        <f t="shared" si="77"/>
        <v>-3.5</v>
      </c>
      <c r="H179" s="105">
        <v>48.4214359521443</v>
      </c>
      <c r="I179" s="109">
        <f t="shared" si="78"/>
        <v>-0.20000000000000284</v>
      </c>
      <c r="J179" s="121">
        <v>48.006100000000004</v>
      </c>
      <c r="K179" s="13">
        <f t="shared" si="79"/>
        <v>-4</v>
      </c>
      <c r="L179" s="105">
        <v>48.219374225508297</v>
      </c>
      <c r="M179" s="106">
        <f t="shared" si="80"/>
        <v>-1.3999999999999986</v>
      </c>
      <c r="N179" s="14">
        <f t="shared" si="81"/>
        <v>-3.6999999999999957</v>
      </c>
      <c r="O179" s="116">
        <v>50.170392031781198</v>
      </c>
      <c r="P179" s="16">
        <f t="shared" si="82"/>
        <v>0</v>
      </c>
      <c r="Q179" s="121">
        <v>44.68085</v>
      </c>
      <c r="R179" s="13">
        <f t="shared" si="83"/>
        <v>-5.8999999999999986</v>
      </c>
      <c r="S179" s="105">
        <v>45.948040578263097</v>
      </c>
      <c r="T179" s="106">
        <f t="shared" si="84"/>
        <v>-2</v>
      </c>
      <c r="U179" s="14">
        <f t="shared" si="85"/>
        <v>-5.6000000000000014</v>
      </c>
      <c r="V179" s="117">
        <v>47.673214276602501</v>
      </c>
      <c r="W179" s="16">
        <f t="shared" si="86"/>
        <v>-0.39999999999999858</v>
      </c>
      <c r="X179" s="121">
        <v>44.41489</v>
      </c>
      <c r="Y179" s="13">
        <f t="shared" si="87"/>
        <v>-7.3999999999999986</v>
      </c>
      <c r="Z179" s="105">
        <v>45.778419171870098</v>
      </c>
      <c r="AA179" s="106">
        <f t="shared" si="88"/>
        <v>-1.5</v>
      </c>
      <c r="AB179" s="14">
        <f t="shared" si="89"/>
        <v>-6.9000000000000057</v>
      </c>
      <c r="AC179" s="116">
        <v>47.809303916779903</v>
      </c>
      <c r="AD179" s="16">
        <f t="shared" si="90"/>
        <v>9.9999999999994316E-2</v>
      </c>
      <c r="AE179" s="121">
        <v>48.404260000000001</v>
      </c>
      <c r="AF179" s="13">
        <f t="shared" si="91"/>
        <v>-1.7000000000000028</v>
      </c>
      <c r="AG179" s="105">
        <v>48.674993088611103</v>
      </c>
      <c r="AH179" s="106">
        <f t="shared" si="92"/>
        <v>1.4000000000000057</v>
      </c>
      <c r="AI179" s="14">
        <f t="shared" si="93"/>
        <v>-1.3999999999999986</v>
      </c>
      <c r="AJ179" s="116">
        <v>48.374069591977701</v>
      </c>
      <c r="AK179" s="16">
        <f t="shared" si="94"/>
        <v>0</v>
      </c>
      <c r="AL179" s="121">
        <v>50.797870000000003</v>
      </c>
      <c r="AM179" s="13">
        <f t="shared" si="95"/>
        <v>1.7999999999999972</v>
      </c>
      <c r="AN179" s="17">
        <f t="shared" si="96"/>
        <v>0.29999999999999716</v>
      </c>
      <c r="AO179" s="105">
        <v>50.797870000000003</v>
      </c>
      <c r="AP179" s="106">
        <f t="shared" si="97"/>
        <v>1.7999999999999972</v>
      </c>
      <c r="AQ179" s="14">
        <f t="shared" si="98"/>
        <v>0.29999999999999716</v>
      </c>
      <c r="AR179" s="116">
        <v>50.107210143560003</v>
      </c>
      <c r="AS179" s="16">
        <f t="shared" si="99"/>
        <v>-0.10000000000000142</v>
      </c>
    </row>
    <row r="180" spans="1:45" s="58" customFormat="1">
      <c r="A180" s="21"/>
      <c r="B180" s="61" t="s">
        <v>7</v>
      </c>
      <c r="C180" s="121">
        <v>49.354619999999997</v>
      </c>
      <c r="D180" s="13">
        <f t="shared" si="75"/>
        <v>-1.5</v>
      </c>
      <c r="E180" s="105">
        <v>49.365353838562797</v>
      </c>
      <c r="F180" s="106">
        <f t="shared" si="76"/>
        <v>1.6999999999999957</v>
      </c>
      <c r="G180" s="14">
        <f t="shared" si="77"/>
        <v>-1.3000000000000043</v>
      </c>
      <c r="H180" s="105">
        <v>48.434792878863803</v>
      </c>
      <c r="I180" s="109">
        <f t="shared" si="78"/>
        <v>0</v>
      </c>
      <c r="J180" s="121">
        <v>52.450890000000001</v>
      </c>
      <c r="K180" s="13">
        <f t="shared" si="79"/>
        <v>-0.29999999999999716</v>
      </c>
      <c r="L180" s="105">
        <v>51.430071119272803</v>
      </c>
      <c r="M180" s="106">
        <f t="shared" si="80"/>
        <v>3.1999999999999957</v>
      </c>
      <c r="N180" s="14">
        <f t="shared" si="81"/>
        <v>-0.30000000000000426</v>
      </c>
      <c r="O180" s="116">
        <v>50.386125385008199</v>
      </c>
      <c r="P180" s="16">
        <f t="shared" si="82"/>
        <v>0.19999999999999574</v>
      </c>
      <c r="Q180" s="121">
        <v>49.048909999999999</v>
      </c>
      <c r="R180" s="13">
        <f t="shared" si="83"/>
        <v>-3.2000000000000028</v>
      </c>
      <c r="S180" s="105">
        <v>48.890151160924603</v>
      </c>
      <c r="T180" s="106">
        <f t="shared" si="84"/>
        <v>3</v>
      </c>
      <c r="U180" s="14">
        <f t="shared" si="85"/>
        <v>-2.7000000000000028</v>
      </c>
      <c r="V180" s="117">
        <v>47.706906718335702</v>
      </c>
      <c r="W180" s="16">
        <f t="shared" si="86"/>
        <v>0</v>
      </c>
      <c r="X180" s="121">
        <v>50</v>
      </c>
      <c r="Y180" s="13">
        <f t="shared" si="87"/>
        <v>-2</v>
      </c>
      <c r="Z180" s="105">
        <v>49.9362429226451</v>
      </c>
      <c r="AA180" s="106">
        <f t="shared" si="88"/>
        <v>4.1000000000000014</v>
      </c>
      <c r="AB180" s="14">
        <f t="shared" si="89"/>
        <v>-1.8000000000000043</v>
      </c>
      <c r="AC180" s="116">
        <v>48.057135198530098</v>
      </c>
      <c r="AD180" s="16">
        <f t="shared" si="90"/>
        <v>0.30000000000000426</v>
      </c>
      <c r="AE180" s="121">
        <v>48.505429999999997</v>
      </c>
      <c r="AF180" s="13">
        <f t="shared" si="91"/>
        <v>-0.60000000000000142</v>
      </c>
      <c r="AG180" s="105">
        <v>48.7807473852939</v>
      </c>
      <c r="AH180" s="106">
        <f t="shared" si="92"/>
        <v>9.9999999999994316E-2</v>
      </c>
      <c r="AI180" s="14">
        <f t="shared" si="93"/>
        <v>-0.40000000000000568</v>
      </c>
      <c r="AJ180" s="116">
        <v>48.283798598102699</v>
      </c>
      <c r="AK180" s="16">
        <f t="shared" si="94"/>
        <v>-0.10000000000000142</v>
      </c>
      <c r="AL180" s="121">
        <v>49.864130000000003</v>
      </c>
      <c r="AM180" s="13">
        <f t="shared" si="95"/>
        <v>-0.89999999999999858</v>
      </c>
      <c r="AN180" s="17">
        <f t="shared" si="96"/>
        <v>-0.20000000000000284</v>
      </c>
      <c r="AO180" s="105">
        <v>49.864130000000003</v>
      </c>
      <c r="AP180" s="106">
        <f t="shared" si="97"/>
        <v>-0.89999999999999858</v>
      </c>
      <c r="AQ180" s="14">
        <f t="shared" si="98"/>
        <v>-0.20000000000000284</v>
      </c>
      <c r="AR180" s="116">
        <v>50.0956030367552</v>
      </c>
      <c r="AS180" s="16">
        <f t="shared" si="99"/>
        <v>0</v>
      </c>
    </row>
    <row r="181" spans="1:45" customFormat="1" ht="12.75">
      <c r="A181" s="21"/>
      <c r="B181" s="61" t="s">
        <v>9</v>
      </c>
      <c r="C181" s="121">
        <v>48.648650000000004</v>
      </c>
      <c r="D181" s="13">
        <f t="shared" si="75"/>
        <v>-2.7999999999999972</v>
      </c>
      <c r="E181" s="105">
        <v>48.726094636757701</v>
      </c>
      <c r="F181" s="106">
        <f t="shared" si="76"/>
        <v>-0.69999999999999574</v>
      </c>
      <c r="G181" s="14">
        <f t="shared" si="77"/>
        <v>-2.7999999999999972</v>
      </c>
      <c r="H181" s="105">
        <v>48.631818511064097</v>
      </c>
      <c r="I181" s="109">
        <f t="shared" si="78"/>
        <v>0.20000000000000284</v>
      </c>
      <c r="J181" s="121">
        <v>50.937040000000003</v>
      </c>
      <c r="K181" s="13">
        <f t="shared" si="79"/>
        <v>-1.7000000000000028</v>
      </c>
      <c r="L181" s="105">
        <v>50.8113729769725</v>
      </c>
      <c r="M181" s="106">
        <f t="shared" si="80"/>
        <v>-0.60000000000000142</v>
      </c>
      <c r="N181" s="14">
        <f t="shared" si="81"/>
        <v>-1.8000000000000043</v>
      </c>
      <c r="O181" s="116">
        <v>50.680801638373303</v>
      </c>
      <c r="P181" s="16">
        <f t="shared" si="82"/>
        <v>0.30000000000000426</v>
      </c>
      <c r="Q181" s="121">
        <v>47.7027</v>
      </c>
      <c r="R181" s="13">
        <f t="shared" si="83"/>
        <v>-5.5999999999999943</v>
      </c>
      <c r="S181" s="105">
        <v>47.961424744371499</v>
      </c>
      <c r="T181" s="106">
        <f t="shared" si="84"/>
        <v>-0.89999999999999858</v>
      </c>
      <c r="U181" s="14">
        <f t="shared" si="85"/>
        <v>-5.6000000000000014</v>
      </c>
      <c r="V181" s="117">
        <v>48.098923952772502</v>
      </c>
      <c r="W181" s="16">
        <f t="shared" si="86"/>
        <v>0.39999999999999858</v>
      </c>
      <c r="X181" s="121">
        <v>48.513509999999997</v>
      </c>
      <c r="Y181" s="13">
        <f t="shared" si="87"/>
        <v>-2.7999999999999972</v>
      </c>
      <c r="Z181" s="105">
        <v>48.932096126536699</v>
      </c>
      <c r="AA181" s="106">
        <f t="shared" si="88"/>
        <v>-1</v>
      </c>
      <c r="AB181" s="14">
        <f t="shared" si="89"/>
        <v>-2.8000000000000043</v>
      </c>
      <c r="AC181" s="116">
        <v>48.400688886875699</v>
      </c>
      <c r="AD181" s="16">
        <f t="shared" si="90"/>
        <v>0.29999999999999716</v>
      </c>
      <c r="AE181" s="121">
        <v>47.972969999999997</v>
      </c>
      <c r="AF181" s="13">
        <f t="shared" si="91"/>
        <v>-1.7999999999999972</v>
      </c>
      <c r="AG181" s="105">
        <v>48.158497656338596</v>
      </c>
      <c r="AH181" s="106">
        <f t="shared" si="92"/>
        <v>-0.59999999999999432</v>
      </c>
      <c r="AI181" s="14">
        <f t="shared" si="93"/>
        <v>-1.6999999999999957</v>
      </c>
      <c r="AJ181" s="116">
        <v>48.133330984113996</v>
      </c>
      <c r="AK181" s="16">
        <f t="shared" si="94"/>
        <v>-0.19999999999999574</v>
      </c>
      <c r="AL181" s="121">
        <v>50.405410000000003</v>
      </c>
      <c r="AM181" s="13">
        <f t="shared" si="95"/>
        <v>0.5</v>
      </c>
      <c r="AN181" s="17">
        <f t="shared" si="96"/>
        <v>-0.89999999999999858</v>
      </c>
      <c r="AO181" s="105">
        <v>50.405410000000003</v>
      </c>
      <c r="AP181" s="106">
        <f t="shared" si="97"/>
        <v>0.5</v>
      </c>
      <c r="AQ181" s="14">
        <f t="shared" si="98"/>
        <v>-0.89999999999999858</v>
      </c>
      <c r="AR181" s="116">
        <v>50.153020282692999</v>
      </c>
      <c r="AS181" s="16">
        <f t="shared" si="99"/>
        <v>0.10000000000000142</v>
      </c>
    </row>
    <row r="182" spans="1:45" s="64" customFormat="1">
      <c r="A182" s="21"/>
      <c r="B182" s="61" t="s">
        <v>10</v>
      </c>
      <c r="C182" s="121">
        <v>49.391030000000001</v>
      </c>
      <c r="D182" s="13">
        <f t="shared" si="75"/>
        <v>-1.7000000000000028</v>
      </c>
      <c r="E182" s="105">
        <v>48.893868904753397</v>
      </c>
      <c r="F182" s="106">
        <f t="shared" si="76"/>
        <v>0.19999999999999574</v>
      </c>
      <c r="G182" s="14">
        <f t="shared" si="77"/>
        <v>-1.7000000000000028</v>
      </c>
      <c r="H182" s="105">
        <v>48.915483327986898</v>
      </c>
      <c r="I182" s="109">
        <f t="shared" si="78"/>
        <v>0.29999999999999716</v>
      </c>
      <c r="J182" s="121">
        <v>51.527700000000003</v>
      </c>
      <c r="K182" s="13">
        <f t="shared" si="79"/>
        <v>-1.3999999999999986</v>
      </c>
      <c r="L182" s="105">
        <v>50.7621644535472</v>
      </c>
      <c r="M182" s="106">
        <f t="shared" si="80"/>
        <v>0</v>
      </c>
      <c r="N182" s="14">
        <f t="shared" si="81"/>
        <v>-1.2000000000000028</v>
      </c>
      <c r="O182" s="116">
        <v>50.857565263707301</v>
      </c>
      <c r="P182" s="16">
        <f t="shared" si="82"/>
        <v>0.19999999999999574</v>
      </c>
      <c r="Q182" s="121">
        <v>49.615380000000002</v>
      </c>
      <c r="R182" s="13">
        <f t="shared" si="83"/>
        <v>-2.1000000000000014</v>
      </c>
      <c r="S182" s="105">
        <v>48.991101733778699</v>
      </c>
      <c r="T182" s="106">
        <f t="shared" si="84"/>
        <v>1</v>
      </c>
      <c r="U182" s="14">
        <f t="shared" si="85"/>
        <v>-1.8999999999999986</v>
      </c>
      <c r="V182" s="117">
        <v>48.650864484698097</v>
      </c>
      <c r="W182" s="16">
        <f t="shared" si="86"/>
        <v>0.60000000000000142</v>
      </c>
      <c r="X182" s="121">
        <v>49.487180000000002</v>
      </c>
      <c r="Y182" s="13">
        <f t="shared" si="87"/>
        <v>-1.7999999999999972</v>
      </c>
      <c r="Z182" s="105">
        <v>48.710802769564303</v>
      </c>
      <c r="AA182" s="106">
        <f t="shared" si="88"/>
        <v>-0.19999999999999574</v>
      </c>
      <c r="AB182" s="14">
        <f t="shared" si="89"/>
        <v>-1.8999999999999986</v>
      </c>
      <c r="AC182" s="116">
        <v>48.672847802095397</v>
      </c>
      <c r="AD182" s="16">
        <f t="shared" si="90"/>
        <v>0.30000000000000426</v>
      </c>
      <c r="AE182" s="121">
        <v>48.461539999999999</v>
      </c>
      <c r="AF182" s="13">
        <f t="shared" si="91"/>
        <v>-1.1000000000000014</v>
      </c>
      <c r="AG182" s="105">
        <v>47.743601631614801</v>
      </c>
      <c r="AH182" s="106">
        <f t="shared" si="92"/>
        <v>-0.5</v>
      </c>
      <c r="AI182" s="14">
        <f t="shared" si="93"/>
        <v>-1.2999999999999972</v>
      </c>
      <c r="AJ182" s="116">
        <v>47.929915244001798</v>
      </c>
      <c r="AK182" s="16">
        <f t="shared" si="94"/>
        <v>-0.20000000000000284</v>
      </c>
      <c r="AL182" s="121">
        <v>50</v>
      </c>
      <c r="AM182" s="13">
        <f t="shared" si="95"/>
        <v>-0.39999999999999858</v>
      </c>
      <c r="AN182" s="17">
        <f t="shared" si="96"/>
        <v>-1.7999999999999972</v>
      </c>
      <c r="AO182" s="105">
        <v>50</v>
      </c>
      <c r="AP182" s="106">
        <f t="shared" si="97"/>
        <v>-0.39999999999999858</v>
      </c>
      <c r="AQ182" s="14">
        <f t="shared" si="98"/>
        <v>-1.7999999999999972</v>
      </c>
      <c r="AR182" s="116">
        <v>50.275930037655797</v>
      </c>
      <c r="AS182" s="16">
        <f t="shared" si="99"/>
        <v>9.9999999999994316E-2</v>
      </c>
    </row>
    <row r="183" spans="1:45" customFormat="1" ht="12.75">
      <c r="A183" s="21"/>
      <c r="B183" s="61" t="s">
        <v>11</v>
      </c>
      <c r="C183" s="121">
        <v>49.869790000000002</v>
      </c>
      <c r="D183" s="13">
        <f t="shared" si="75"/>
        <v>-0.70000000000000284</v>
      </c>
      <c r="E183" s="105">
        <v>49.098500664302797</v>
      </c>
      <c r="F183" s="106">
        <f t="shared" si="76"/>
        <v>0.20000000000000284</v>
      </c>
      <c r="G183" s="14">
        <f t="shared" si="77"/>
        <v>-0.29999999999999716</v>
      </c>
      <c r="H183" s="105">
        <v>49.165304740764199</v>
      </c>
      <c r="I183" s="109">
        <f t="shared" si="78"/>
        <v>0.30000000000000426</v>
      </c>
      <c r="J183" s="121">
        <v>52.258290000000002</v>
      </c>
      <c r="K183" s="13">
        <f t="shared" si="79"/>
        <v>9.9999999999994316E-2</v>
      </c>
      <c r="L183" s="105">
        <v>51.459664239957498</v>
      </c>
      <c r="M183" s="106">
        <f t="shared" si="80"/>
        <v>0.70000000000000284</v>
      </c>
      <c r="N183" s="14">
        <f t="shared" si="81"/>
        <v>0.70000000000000284</v>
      </c>
      <c r="O183" s="116">
        <v>50.810329474401101</v>
      </c>
      <c r="P183" s="16">
        <f t="shared" si="82"/>
        <v>-0.10000000000000142</v>
      </c>
      <c r="Q183" s="121">
        <v>50.520829999999997</v>
      </c>
      <c r="R183" s="13">
        <f t="shared" si="83"/>
        <v>-1</v>
      </c>
      <c r="S183" s="105">
        <v>49.405496582907297</v>
      </c>
      <c r="T183" s="106">
        <f t="shared" si="84"/>
        <v>0.39999999999999858</v>
      </c>
      <c r="U183" s="14">
        <f t="shared" si="85"/>
        <v>-0.10000000000000142</v>
      </c>
      <c r="V183" s="117">
        <v>49.145918333428298</v>
      </c>
      <c r="W183" s="16">
        <f t="shared" si="86"/>
        <v>0.39999999999999858</v>
      </c>
      <c r="X183" s="121">
        <v>49.869790000000002</v>
      </c>
      <c r="Y183" s="13">
        <f t="shared" si="87"/>
        <v>-1.6000000000000014</v>
      </c>
      <c r="Z183" s="105">
        <v>48.454562100627903</v>
      </c>
      <c r="AA183" s="106">
        <f t="shared" si="88"/>
        <v>-0.20000000000000284</v>
      </c>
      <c r="AB183" s="14">
        <f t="shared" si="89"/>
        <v>-1.7999999999999972</v>
      </c>
      <c r="AC183" s="116">
        <v>48.763893310608402</v>
      </c>
      <c r="AD183" s="16">
        <f t="shared" si="90"/>
        <v>9.9999999999994316E-2</v>
      </c>
      <c r="AE183" s="121">
        <v>48.567709999999998</v>
      </c>
      <c r="AF183" s="13">
        <f t="shared" si="91"/>
        <v>-0.39999999999999858</v>
      </c>
      <c r="AG183" s="105">
        <v>47.9190981441226</v>
      </c>
      <c r="AH183" s="106">
        <f t="shared" si="92"/>
        <v>0.19999999999999574</v>
      </c>
      <c r="AI183" s="14">
        <f t="shared" si="93"/>
        <v>0</v>
      </c>
      <c r="AJ183" s="116">
        <v>47.654352874804601</v>
      </c>
      <c r="AK183" s="16">
        <f t="shared" si="94"/>
        <v>-0.19999999999999574</v>
      </c>
      <c r="AL183" s="121">
        <v>50.520829999999997</v>
      </c>
      <c r="AM183" s="13">
        <f t="shared" si="95"/>
        <v>0.5</v>
      </c>
      <c r="AN183" s="17">
        <f t="shared" si="96"/>
        <v>0</v>
      </c>
      <c r="AO183" s="105">
        <v>50.520829999999997</v>
      </c>
      <c r="AP183" s="106">
        <f t="shared" si="97"/>
        <v>0.5</v>
      </c>
      <c r="AQ183" s="14">
        <f t="shared" si="98"/>
        <v>0.39999999999999858</v>
      </c>
      <c r="AR183" s="116">
        <v>50.457459066147301</v>
      </c>
      <c r="AS183" s="16">
        <f t="shared" si="99"/>
        <v>0.20000000000000284</v>
      </c>
    </row>
    <row r="184" spans="1:45" s="66" customFormat="1" ht="12.75">
      <c r="A184" s="21"/>
      <c r="B184" s="61" t="s">
        <v>12</v>
      </c>
      <c r="C184" s="121">
        <v>48.886490000000002</v>
      </c>
      <c r="D184" s="13">
        <f t="shared" ref="D184" si="100">(ROUND(C184,1)-ROUND(C172,1))</f>
        <v>-1.3000000000000043</v>
      </c>
      <c r="E184" s="105">
        <v>48.487005211969603</v>
      </c>
      <c r="F184" s="106">
        <f t="shared" ref="F184" si="101">(ROUND(E184,1)-ROUND(E183,1))</f>
        <v>-0.60000000000000142</v>
      </c>
      <c r="G184" s="14">
        <f t="shared" ref="G184" si="102">(ROUND(E184,1)-ROUND(E172,1))</f>
        <v>-1.7000000000000028</v>
      </c>
      <c r="H184" s="105">
        <v>49.303360620528203</v>
      </c>
      <c r="I184" s="109">
        <f t="shared" ref="I184" si="103">(ROUND(H184,1)-ROUND(H183,1))</f>
        <v>9.9999999999994316E-2</v>
      </c>
      <c r="J184" s="121">
        <v>50.172699999999999</v>
      </c>
      <c r="K184" s="13">
        <f t="shared" ref="K184" si="104">(ROUND(J184,1)-ROUND(J172,1))</f>
        <v>-1.8999999999999986</v>
      </c>
      <c r="L184" s="105">
        <v>50.038632417858601</v>
      </c>
      <c r="M184" s="106">
        <f t="shared" ref="M184" si="105">(ROUND(L184,1)-ROUND(L183,1))</f>
        <v>-1.5</v>
      </c>
      <c r="N184" s="14">
        <f t="shared" ref="N184" si="106">(ROUND(L184,1)-ROUND(L172,1))</f>
        <v>-1.8999999999999986</v>
      </c>
      <c r="O184" s="116">
        <v>50.598183819146598</v>
      </c>
      <c r="P184" s="16">
        <f t="shared" ref="P184" si="107">(ROUND(O184,1)-ROUND(O183,1))</f>
        <v>-0.19999999999999574</v>
      </c>
      <c r="Q184" s="121">
        <v>48.994250000000001</v>
      </c>
      <c r="R184" s="13">
        <f t="shared" ref="R184" si="108">(ROUND(Q184,1)-ROUND(Q172,1))</f>
        <v>-1.3999999999999986</v>
      </c>
      <c r="S184" s="105">
        <v>48.242544055935902</v>
      </c>
      <c r="T184" s="106">
        <f t="shared" ref="T184" si="109">(ROUND(S184,1)-ROUND(S183,1))</f>
        <v>-1.1999999999999957</v>
      </c>
      <c r="U184" s="14">
        <f t="shared" ref="U184" si="110">(ROUND(S184,1)-ROUND(S172,1))</f>
        <v>-2.2999999999999972</v>
      </c>
      <c r="V184" s="117">
        <v>49.449590533020498</v>
      </c>
      <c r="W184" s="16">
        <f t="shared" ref="W184" si="111">(ROUND(V184,1)-ROUND(V183,1))</f>
        <v>0.29999999999999716</v>
      </c>
      <c r="X184" s="121">
        <v>48.850569999999998</v>
      </c>
      <c r="Y184" s="13">
        <f t="shared" ref="Y184" si="112">(ROUND(X184,1)-ROUND(X172,1))</f>
        <v>-2.1000000000000014</v>
      </c>
      <c r="Z184" s="105">
        <v>47.573228005085198</v>
      </c>
      <c r="AA184" s="106">
        <f t="shared" ref="AA184" si="113">(ROUND(Z184,1)-ROUND(Z183,1))</f>
        <v>-0.89999999999999858</v>
      </c>
      <c r="AB184" s="14">
        <f t="shared" ref="AB184" si="114">(ROUND(Z184,1)-ROUND(Z172,1))</f>
        <v>-3</v>
      </c>
      <c r="AC184" s="116">
        <v>48.660461170466498</v>
      </c>
      <c r="AD184" s="16">
        <f t="shared" ref="AD184" si="115">(ROUND(AC184,1)-ROUND(AC183,1))</f>
        <v>-9.9999999999994316E-2</v>
      </c>
      <c r="AE184" s="121">
        <v>47.126440000000002</v>
      </c>
      <c r="AF184" s="13">
        <f t="shared" ref="AF184" si="116">(ROUND(AE184,1)-ROUND(AE172,1))</f>
        <v>-1.8999999999999986</v>
      </c>
      <c r="AG184" s="105">
        <v>46.865810193879597</v>
      </c>
      <c r="AH184" s="106">
        <f t="shared" ref="AH184" si="117">(ROUND(AG184,1)-ROUND(AG183,1))</f>
        <v>-1</v>
      </c>
      <c r="AI184" s="14">
        <f t="shared" ref="AI184" si="118">(ROUND(AG184,1)-ROUND(AG172,1))</f>
        <v>-2.2000000000000028</v>
      </c>
      <c r="AJ184" s="116">
        <v>47.344578362172903</v>
      </c>
      <c r="AK184" s="16">
        <f t="shared" ref="AK184" si="119">(ROUND(AJ184,1)-ROUND(AJ183,1))</f>
        <v>-0.40000000000000568</v>
      </c>
      <c r="AL184" s="121">
        <v>50.574710000000003</v>
      </c>
      <c r="AM184" s="13">
        <f t="shared" ref="AM184" si="120">(ROUND(AL184,1)-ROUND(AL183,1))</f>
        <v>0.10000000000000142</v>
      </c>
      <c r="AN184" s="17">
        <f t="shared" ref="AN184" si="121">(ROUND(AL184,1)-ROUND(AL172,1))</f>
        <v>0</v>
      </c>
      <c r="AO184" s="105">
        <v>50.543480000000002</v>
      </c>
      <c r="AP184" s="106">
        <f t="shared" ref="AP184" si="122">(ROUND(AO184,1)-ROUND(AO183,1))</f>
        <v>0</v>
      </c>
      <c r="AQ184" s="14">
        <f t="shared" ref="AQ184" si="123">(ROUND(AO184,1)-ROUND(AO172,1))</f>
        <v>-0.10000000000000142</v>
      </c>
      <c r="AR184" s="116">
        <v>50.684256215364698</v>
      </c>
      <c r="AS184" s="16">
        <f t="shared" ref="AS184" si="124">(ROUND(AR184,1)-ROUND(AR183,1))</f>
        <v>0.20000000000000284</v>
      </c>
    </row>
    <row r="185" spans="1:45">
      <c r="A185" s="21">
        <v>2020</v>
      </c>
      <c r="B185" s="61" t="s">
        <v>4</v>
      </c>
      <c r="C185" s="121">
        <v>48.4375</v>
      </c>
      <c r="D185" s="13">
        <f t="shared" ref="D185" si="125">(ROUND(C185,1)-ROUND(C173,1))</f>
        <v>0.5</v>
      </c>
      <c r="E185" s="105">
        <v>50.250142321983098</v>
      </c>
      <c r="F185" s="106">
        <f t="shared" ref="F185" si="126">(ROUND(E185,1)-ROUND(E184,1))</f>
        <v>1.7999999999999972</v>
      </c>
      <c r="G185" s="14">
        <f t="shared" ref="G185" si="127">(ROUND(E185,1)-ROUND(E173,1))</f>
        <v>0.5</v>
      </c>
      <c r="H185" s="105">
        <v>49.344014752354902</v>
      </c>
      <c r="I185" s="109">
        <f t="shared" ref="I185" si="128">(ROUND(H185,1)-ROUND(H184,1))</f>
        <v>0</v>
      </c>
      <c r="J185" s="121">
        <v>47.395769999999999</v>
      </c>
      <c r="K185" s="13">
        <f t="shared" ref="K185" si="129">(ROUND(J185,1)-ROUND(J173,1))</f>
        <v>-0.89999999999999858</v>
      </c>
      <c r="L185" s="105">
        <v>50.8393263530645</v>
      </c>
      <c r="M185" s="106">
        <f t="shared" ref="M185" si="130">(ROUND(L185,1)-ROUND(L184,1))</f>
        <v>0.79999999999999716</v>
      </c>
      <c r="N185" s="14">
        <f t="shared" ref="N185" si="131">(ROUND(L185,1)-ROUND(L173,1))</f>
        <v>-0.90000000000000568</v>
      </c>
      <c r="O185" s="116">
        <v>50.342196831259301</v>
      </c>
      <c r="P185" s="16">
        <f t="shared" ref="P185" si="132">(ROUND(O185,1)-ROUND(O184,1))</f>
        <v>-0.30000000000000426</v>
      </c>
      <c r="Q185" s="121">
        <v>46.80556</v>
      </c>
      <c r="R185" s="13">
        <f t="shared" ref="R185" si="133">(ROUND(Q185,1)-ROUND(Q173,1))</f>
        <v>0.29999999999999716</v>
      </c>
      <c r="S185" s="105">
        <v>50.492753549644597</v>
      </c>
      <c r="T185" s="106">
        <f t="shared" ref="T185" si="134">(ROUND(S185,1)-ROUND(S184,1))</f>
        <v>2.2999999999999972</v>
      </c>
      <c r="U185" s="14">
        <f t="shared" ref="U185" si="135">(ROUND(S185,1)-ROUND(S173,1))</f>
        <v>0.10000000000000142</v>
      </c>
      <c r="V185" s="117">
        <v>49.573353296651803</v>
      </c>
      <c r="W185" s="16">
        <f t="shared" ref="W185" si="136">(ROUND(V185,1)-ROUND(V184,1))</f>
        <v>0.20000000000000284</v>
      </c>
      <c r="X185" s="121">
        <v>45.97222</v>
      </c>
      <c r="Y185" s="13">
        <f t="shared" ref="Y185" si="137">(ROUND(X185,1)-ROUND(X173,1))</f>
        <v>1.2000000000000028</v>
      </c>
      <c r="Z185" s="105">
        <v>49.713634691454601</v>
      </c>
      <c r="AA185" s="106">
        <f t="shared" ref="AA185" si="138">(ROUND(Z185,1)-ROUND(Z184,1))</f>
        <v>2.1000000000000014</v>
      </c>
      <c r="AB185" s="14">
        <f t="shared" ref="AB185" si="139">(ROUND(Z185,1)-ROUND(Z173,1))</f>
        <v>1.4000000000000057</v>
      </c>
      <c r="AC185" s="116">
        <v>48.480665082463098</v>
      </c>
      <c r="AD185" s="16">
        <f t="shared" ref="AD185" si="140">(ROUND(AC185,1)-ROUND(AC184,1))</f>
        <v>-0.20000000000000284</v>
      </c>
      <c r="AE185" s="121">
        <v>46.388890000000004</v>
      </c>
      <c r="AF185" s="13">
        <f t="shared" ref="AF185" si="141">(ROUND(AE185,1)-ROUND(AE173,1))</f>
        <v>-2.2000000000000028</v>
      </c>
      <c r="AG185" s="105">
        <v>47.141135848831297</v>
      </c>
      <c r="AH185" s="106">
        <f t="shared" ref="AH185" si="142">(ROUND(AG185,1)-ROUND(AG184,1))</f>
        <v>0.20000000000000284</v>
      </c>
      <c r="AI185" s="14">
        <f t="shared" ref="AI185" si="143">(ROUND(AG185,1)-ROUND(AG173,1))</f>
        <v>-2.6999999999999957</v>
      </c>
      <c r="AJ185" s="116">
        <v>47.070004387180397</v>
      </c>
      <c r="AK185" s="16">
        <f t="shared" ref="AK185" si="144">(ROUND(AJ185,1)-ROUND(AJ184,1))</f>
        <v>-0.19999999999999574</v>
      </c>
      <c r="AL185" s="121">
        <v>54.583329999999997</v>
      </c>
      <c r="AM185" s="13">
        <f t="shared" ref="AM185" si="145">(ROUND(AL185,1)-ROUND(AL184,1))</f>
        <v>4</v>
      </c>
      <c r="AN185" s="17">
        <f t="shared" ref="AN185" si="146">(ROUND(AL185,1)-ROUND(AL173,1))</f>
        <v>2.8000000000000043</v>
      </c>
      <c r="AO185" s="105">
        <v>54.583329999999997</v>
      </c>
      <c r="AP185" s="106">
        <f t="shared" ref="AP185" si="147">(ROUND(AO185,1)-ROUND(AO184,1))</f>
        <v>4.1000000000000014</v>
      </c>
      <c r="AQ185" s="14">
        <f t="shared" ref="AQ185" si="148">(ROUND(AO185,1)-ROUND(AO173,1))</f>
        <v>3.1000000000000014</v>
      </c>
      <c r="AR185" s="116">
        <v>50.937691306468203</v>
      </c>
      <c r="AS185" s="16">
        <f t="shared" ref="AS185" si="149">(ROUND(AR185,1)-ROUND(AR184,1))</f>
        <v>0.19999999999999574</v>
      </c>
    </row>
    <row r="186" spans="1:45">
      <c r="A186" s="21"/>
      <c r="B186" s="61" t="s">
        <v>5</v>
      </c>
      <c r="C186" s="121">
        <v>48.771070000000002</v>
      </c>
      <c r="D186" s="13">
        <f t="shared" ref="D186" si="150">(ROUND(C186,1)-ROUND(C174,1))</f>
        <v>-1.2000000000000028</v>
      </c>
      <c r="E186" s="105">
        <v>49.562845140623502</v>
      </c>
      <c r="F186" s="106">
        <f t="shared" ref="F186" si="151">(ROUND(E186,1)-ROUND(E185,1))</f>
        <v>-0.69999999999999574</v>
      </c>
      <c r="G186" s="14">
        <f t="shared" ref="G186" si="152">(ROUND(E186,1)-ROUND(E174,1))</f>
        <v>-0.79999999999999716</v>
      </c>
      <c r="H186" s="105">
        <v>49.249982251764699</v>
      </c>
      <c r="I186" s="109">
        <f t="shared" ref="I186" si="153">(ROUND(H186,1)-ROUND(H185,1))</f>
        <v>-9.9999999999994316E-2</v>
      </c>
      <c r="J186" s="121">
        <v>48.290370000000003</v>
      </c>
      <c r="K186" s="13">
        <f t="shared" ref="K186" si="154">(ROUND(J186,1)-ROUND(J174,1))</f>
        <v>-2.5</v>
      </c>
      <c r="L186" s="105">
        <v>49.291439783733601</v>
      </c>
      <c r="M186" s="106">
        <f t="shared" ref="M186" si="155">(ROUND(L186,1)-ROUND(L185,1))</f>
        <v>-1.5</v>
      </c>
      <c r="N186" s="14">
        <f t="shared" ref="N186" si="156">(ROUND(L186,1)-ROUND(L174,1))</f>
        <v>-2.8000000000000043</v>
      </c>
      <c r="O186" s="116">
        <v>50.1307664892609</v>
      </c>
      <c r="P186" s="16">
        <f t="shared" ref="P186" si="157">(ROUND(O186,1)-ROUND(O185,1))</f>
        <v>-0.19999999999999574</v>
      </c>
      <c r="Q186" s="121">
        <v>49.157299999999999</v>
      </c>
      <c r="R186" s="13">
        <f t="shared" ref="R186" si="158">(ROUND(Q186,1)-ROUND(Q174,1))</f>
        <v>-2.2999999999999972</v>
      </c>
      <c r="S186" s="105">
        <v>49.969662558773798</v>
      </c>
      <c r="T186" s="106">
        <f t="shared" ref="T186" si="159">(ROUND(S186,1)-ROUND(S185,1))</f>
        <v>-0.5</v>
      </c>
      <c r="U186" s="14">
        <f t="shared" ref="U186" si="160">(ROUND(S186,1)-ROUND(S174,1))</f>
        <v>-1.6000000000000014</v>
      </c>
      <c r="V186" s="117">
        <v>49.435771118570798</v>
      </c>
      <c r="W186" s="16">
        <f t="shared" ref="W186" si="161">(ROUND(V186,1)-ROUND(V185,1))</f>
        <v>-0.20000000000000284</v>
      </c>
      <c r="X186" s="121">
        <v>47.33146</v>
      </c>
      <c r="Y186" s="13">
        <f t="shared" ref="Y186" si="162">(ROUND(X186,1)-ROUND(X174,1))</f>
        <v>-2.3000000000000043</v>
      </c>
      <c r="Z186" s="105">
        <v>48.312726154638398</v>
      </c>
      <c r="AA186" s="106">
        <f t="shared" ref="AA186" si="163">(ROUND(Z186,1)-ROUND(Z185,1))</f>
        <v>-1.4000000000000057</v>
      </c>
      <c r="AB186" s="14">
        <f t="shared" ref="AB186" si="164">(ROUND(Z186,1)-ROUND(Z174,1))</f>
        <v>-1.4000000000000057</v>
      </c>
      <c r="AC186" s="116">
        <v>48.250350485603398</v>
      </c>
      <c r="AD186" s="16">
        <f t="shared" ref="AD186" si="165">(ROUND(AC186,1)-ROUND(AC185,1))</f>
        <v>-0.20000000000000284</v>
      </c>
      <c r="AE186" s="121">
        <v>47.752809999999997</v>
      </c>
      <c r="AF186" s="13">
        <f t="shared" ref="AF186" si="166">(ROUND(AE186,1)-ROUND(AE174,1))</f>
        <v>0.5</v>
      </c>
      <c r="AG186" s="105">
        <v>49.113617662957303</v>
      </c>
      <c r="AH186" s="106">
        <f t="shared" ref="AH186" si="167">(ROUND(AG186,1)-ROUND(AG185,1))</f>
        <v>2</v>
      </c>
      <c r="AI186" s="14">
        <f t="shared" ref="AI186" si="168">(ROUND(AG186,1)-ROUND(AG174,1))</f>
        <v>1.1000000000000014</v>
      </c>
      <c r="AJ186" s="116">
        <v>46.820947290501302</v>
      </c>
      <c r="AK186" s="16">
        <f t="shared" ref="AK186" si="169">(ROUND(AJ186,1)-ROUND(AJ185,1))</f>
        <v>-0.30000000000000426</v>
      </c>
      <c r="AL186" s="121">
        <v>50.842700000000001</v>
      </c>
      <c r="AM186" s="13">
        <f t="shared" ref="AM186" si="170">(ROUND(AL186,1)-ROUND(AL185,1))</f>
        <v>-3.8000000000000043</v>
      </c>
      <c r="AN186" s="17">
        <f t="shared" ref="AN186" si="171">(ROUND(AL186,1)-ROUND(AL174,1))</f>
        <v>-1</v>
      </c>
      <c r="AO186" s="105">
        <v>50.786160000000002</v>
      </c>
      <c r="AP186" s="106">
        <f t="shared" ref="AP186" si="172">(ROUND(AO186,1)-ROUND(AO185,1))</f>
        <v>-3.8000000000000043</v>
      </c>
      <c r="AQ186" s="14">
        <f t="shared" ref="AQ186" si="173">(ROUND(AO186,1)-ROUND(AO174,1))</f>
        <v>-1</v>
      </c>
      <c r="AR186" s="116">
        <v>51.1943500157684</v>
      </c>
      <c r="AS186" s="16">
        <f t="shared" ref="AS186" si="174">(ROUND(AR186,1)-ROUND(AR185,1))</f>
        <v>0.30000000000000426</v>
      </c>
    </row>
    <row r="187" spans="1:45">
      <c r="A187" s="21"/>
      <c r="B187" s="61" t="s">
        <v>6</v>
      </c>
      <c r="C187" s="121">
        <v>38.72354</v>
      </c>
      <c r="D187" s="13">
        <f t="shared" ref="D187" si="175">(ROUND(C187,1)-ROUND(C175,1))</f>
        <v>-12.099999999999994</v>
      </c>
      <c r="E187" s="105">
        <v>37.792277759931899</v>
      </c>
      <c r="F187" s="106">
        <f t="shared" ref="F187" si="176">(ROUND(E187,1)-ROUND(E186,1))</f>
        <v>-11.800000000000004</v>
      </c>
      <c r="G187" s="14">
        <f t="shared" ref="G187" si="177">(ROUND(E187,1)-ROUND(E175,1))</f>
        <v>-12.300000000000004</v>
      </c>
      <c r="H187" s="105">
        <v>48.972563111101998</v>
      </c>
      <c r="I187" s="109">
        <f t="shared" ref="I187" si="178">(ROUND(H187,1)-ROUND(H186,1))</f>
        <v>-0.20000000000000284</v>
      </c>
      <c r="J187" s="121">
        <v>40.811959999999999</v>
      </c>
      <c r="K187" s="13">
        <f t="shared" ref="K187" si="179">(ROUND(J187,1)-ROUND(J175,1))</f>
        <v>-11.300000000000004</v>
      </c>
      <c r="L187" s="105">
        <v>40.012202943429003</v>
      </c>
      <c r="M187" s="106">
        <f t="shared" ref="M187" si="180">(ROUND(L187,1)-ROUND(L186,1))</f>
        <v>-9.2999999999999972</v>
      </c>
      <c r="N187" s="14">
        <f t="shared" ref="N187" si="181">(ROUND(L187,1)-ROUND(L175,1))</f>
        <v>-11.899999999999999</v>
      </c>
      <c r="O187" s="116">
        <v>49.9443244159445</v>
      </c>
      <c r="P187" s="16">
        <f t="shared" ref="P187" si="182">(ROUND(O187,1)-ROUND(O186,1))</f>
        <v>-0.20000000000000284</v>
      </c>
      <c r="Q187" s="121">
        <v>29.232800000000001</v>
      </c>
      <c r="R187" s="13">
        <f t="shared" ref="R187" si="183">(ROUND(Q187,1)-ROUND(Q175,1))</f>
        <v>-23.2</v>
      </c>
      <c r="S187" s="105">
        <v>27.3078420082857</v>
      </c>
      <c r="T187" s="106">
        <f t="shared" ref="T187" si="184">(ROUND(S187,1)-ROUND(S186,1))</f>
        <v>-22.7</v>
      </c>
      <c r="U187" s="14">
        <f t="shared" ref="U187" si="185">(ROUND(S187,1)-ROUND(S175,1))</f>
        <v>-23.7</v>
      </c>
      <c r="V187" s="117">
        <v>49.027751822067501</v>
      </c>
      <c r="W187" s="16">
        <f t="shared" ref="W187" si="186">(ROUND(V187,1)-ROUND(V186,1))</f>
        <v>-0.39999999999999858</v>
      </c>
      <c r="X187" s="121">
        <v>30.29101</v>
      </c>
      <c r="Y187" s="13">
        <f t="shared" ref="Y187" si="187">(ROUND(X187,1)-ROUND(X175,1))</f>
        <v>-20.099999999999998</v>
      </c>
      <c r="Z187" s="105">
        <v>28.560195422379</v>
      </c>
      <c r="AA187" s="106">
        <f t="shared" ref="AA187" si="188">(ROUND(Z187,1)-ROUND(Z186,1))</f>
        <v>-19.699999999999996</v>
      </c>
      <c r="AB187" s="14">
        <f t="shared" ref="AB187" si="189">(ROUND(Z187,1)-ROUND(Z175,1))</f>
        <v>-20.299999999999997</v>
      </c>
      <c r="AC187" s="116">
        <v>47.940480725554501</v>
      </c>
      <c r="AD187" s="16">
        <f t="shared" ref="AD187" si="190">(ROUND(AC187,1)-ROUND(AC186,1))</f>
        <v>-0.39999999999999858</v>
      </c>
      <c r="AE187" s="121">
        <v>43.91534</v>
      </c>
      <c r="AF187" s="13">
        <f t="shared" ref="AF187" si="191">(ROUND(AE187,1)-ROUND(AE175,1))</f>
        <v>-5.8999999999999986</v>
      </c>
      <c r="AG187" s="105">
        <v>43.222303143343602</v>
      </c>
      <c r="AH187" s="106">
        <f t="shared" ref="AH187" si="192">(ROUND(AG187,1)-ROUND(AG186,1))</f>
        <v>-5.8999999999999986</v>
      </c>
      <c r="AI187" s="14">
        <f t="shared" ref="AI187" si="193">(ROUND(AG187,1)-ROUND(AG175,1))</f>
        <v>-6</v>
      </c>
      <c r="AJ187" s="116">
        <v>46.496421650581098</v>
      </c>
      <c r="AK187" s="16">
        <f t="shared" ref="AK187" si="194">(ROUND(AJ187,1)-ROUND(AJ186,1))</f>
        <v>-0.29999999999999716</v>
      </c>
      <c r="AL187" s="121">
        <v>51.455030000000001</v>
      </c>
      <c r="AM187" s="13">
        <f t="shared" ref="AM187" si="195">(ROUND(AL187,1)-ROUND(AL186,1))</f>
        <v>0.70000000000000284</v>
      </c>
      <c r="AN187" s="17">
        <f t="shared" ref="AN187" si="196">(ROUND(AL187,1)-ROUND(AL175,1))</f>
        <v>1</v>
      </c>
      <c r="AO187" s="105">
        <v>51.455030000000001</v>
      </c>
      <c r="AP187" s="106">
        <f t="shared" ref="AP187" si="197">(ROUND(AO187,1)-ROUND(AO186,1))</f>
        <v>0.70000000000000284</v>
      </c>
      <c r="AQ187" s="14">
        <f t="shared" ref="AQ187" si="198">(ROUND(AO187,1)-ROUND(AO175,1))</f>
        <v>1</v>
      </c>
      <c r="AR187" s="116">
        <v>51.435936970252499</v>
      </c>
      <c r="AS187" s="16">
        <f t="shared" ref="AS187" si="199">(ROUND(AR187,1)-ROUND(AR186,1))</f>
        <v>0.19999999999999574</v>
      </c>
    </row>
    <row r="188" spans="1:45">
      <c r="A188" s="21"/>
      <c r="B188" s="61" t="s">
        <v>7</v>
      </c>
      <c r="C188" s="121">
        <v>34.632730000000002</v>
      </c>
      <c r="D188" s="13">
        <f t="shared" ref="D188" si="200">(ROUND(C188,1)-ROUND(C176,1))</f>
        <v>-16.299999999999997</v>
      </c>
      <c r="E188" s="105">
        <v>34.026121513923101</v>
      </c>
      <c r="F188" s="106">
        <f t="shared" ref="F188" si="201">(ROUND(E188,1)-ROUND(E187,1))</f>
        <v>-3.7999999999999972</v>
      </c>
      <c r="G188" s="14">
        <f t="shared" ref="G188" si="202">(ROUND(E188,1)-ROUND(E176,1))</f>
        <v>-16.399999999999999</v>
      </c>
      <c r="H188" s="105">
        <v>48.556580495956503</v>
      </c>
      <c r="I188" s="109">
        <f t="shared" ref="I188" si="203">(ROUND(H188,1)-ROUND(H187,1))</f>
        <v>-0.39999999999999858</v>
      </c>
      <c r="J188" s="121">
        <v>38.787700000000001</v>
      </c>
      <c r="K188" s="13">
        <f t="shared" ref="K188" si="204">(ROUND(J188,1)-ROUND(J176,1))</f>
        <v>-13.600000000000001</v>
      </c>
      <c r="L188" s="105">
        <v>37.653648165146201</v>
      </c>
      <c r="M188" s="106">
        <f t="shared" ref="M188" si="205">(ROUND(L188,1)-ROUND(L187,1))</f>
        <v>-2.2999999999999972</v>
      </c>
      <c r="N188" s="14">
        <f t="shared" ref="N188" si="206">(ROUND(L188,1)-ROUND(L176,1))</f>
        <v>-13.599999999999994</v>
      </c>
      <c r="O188" s="116">
        <v>49.745192618090499</v>
      </c>
      <c r="P188" s="16">
        <f t="shared" ref="P188" si="207">(ROUND(O188,1)-ROUND(O187,1))</f>
        <v>-0.19999999999999574</v>
      </c>
      <c r="Q188" s="121">
        <v>20.36082</v>
      </c>
      <c r="R188" s="13">
        <f t="shared" ref="R188" si="208">(ROUND(Q188,1)-ROUND(Q176,1))</f>
        <v>-31.4</v>
      </c>
      <c r="S188" s="105">
        <v>19.401411441167902</v>
      </c>
      <c r="T188" s="106">
        <f t="shared" ref="T188" si="209">(ROUND(S188,1)-ROUND(S187,1))</f>
        <v>-7.9000000000000021</v>
      </c>
      <c r="U188" s="14">
        <f t="shared" ref="U188" si="210">(ROUND(S188,1)-ROUND(S176,1))</f>
        <v>-31.5</v>
      </c>
      <c r="V188" s="117">
        <v>48.433797836144301</v>
      </c>
      <c r="W188" s="16">
        <f t="shared" ref="W188" si="211">(ROUND(V188,1)-ROUND(V187,1))</f>
        <v>-0.60000000000000142</v>
      </c>
      <c r="X188" s="121">
        <v>22.42268</v>
      </c>
      <c r="Y188" s="13">
        <f t="shared" ref="Y188" si="212">(ROUND(X188,1)-ROUND(X176,1))</f>
        <v>-27.6</v>
      </c>
      <c r="Z188" s="105">
        <v>21.701293419763601</v>
      </c>
      <c r="AA188" s="106">
        <f t="shared" ref="AA188" si="213">(ROUND(Z188,1)-ROUND(Z187,1))</f>
        <v>-6.9000000000000021</v>
      </c>
      <c r="AB188" s="14">
        <f t="shared" ref="AB188" si="214">(ROUND(Z188,1)-ROUND(Z176,1))</f>
        <v>-27.599999999999998</v>
      </c>
      <c r="AC188" s="116">
        <v>47.578727088369199</v>
      </c>
      <c r="AD188" s="16">
        <f t="shared" ref="AD188" si="215">(ROUND(AC188,1)-ROUND(AC187,1))</f>
        <v>-0.29999999999999716</v>
      </c>
      <c r="AE188" s="121">
        <v>41.752580000000002</v>
      </c>
      <c r="AF188" s="13">
        <f t="shared" ref="AF188" si="216">(ROUND(AE188,1)-ROUND(AE176,1))</f>
        <v>-7.6000000000000014</v>
      </c>
      <c r="AG188" s="105">
        <v>41.415781787874302</v>
      </c>
      <c r="AH188" s="106">
        <f t="shared" ref="AH188" si="217">(ROUND(AG188,1)-ROUND(AG187,1))</f>
        <v>-1.8000000000000043</v>
      </c>
      <c r="AI188" s="14">
        <f t="shared" ref="AI188" si="218">(ROUND(AG188,1)-ROUND(AG176,1))</f>
        <v>-7.5</v>
      </c>
      <c r="AJ188" s="116">
        <v>46.0762144045121</v>
      </c>
      <c r="AK188" s="16">
        <f t="shared" ref="AK188" si="219">(ROUND(AJ188,1)-ROUND(AJ187,1))</f>
        <v>-0.39999999999999858</v>
      </c>
      <c r="AL188" s="121">
        <v>53.99485</v>
      </c>
      <c r="AM188" s="13">
        <f t="shared" ref="AM188" si="220">(ROUND(AL188,1)-ROUND(AL187,1))</f>
        <v>2.5</v>
      </c>
      <c r="AN188" s="17">
        <f t="shared" ref="AN188" si="221">(ROUND(AL188,1)-ROUND(AL176,1))</f>
        <v>1.3999999999999986</v>
      </c>
      <c r="AO188" s="105">
        <v>53.99485</v>
      </c>
      <c r="AP188" s="106">
        <f t="shared" ref="AP188" si="222">(ROUND(AO188,1)-ROUND(AO187,1))</f>
        <v>2.5</v>
      </c>
      <c r="AQ188" s="14">
        <f t="shared" ref="AQ188" si="223">(ROUND(AO188,1)-ROUND(AO176,1))</f>
        <v>1.3999999999999986</v>
      </c>
      <c r="AR188" s="116">
        <v>51.654309975647998</v>
      </c>
      <c r="AS188" s="16">
        <f t="shared" ref="AS188" si="224">(ROUND(AR188,1)-ROUND(AR187,1))</f>
        <v>0.30000000000000426</v>
      </c>
    </row>
    <row r="189" spans="1:45" ht="13.5" customHeight="1">
      <c r="A189" s="21"/>
      <c r="B189" s="61" t="s">
        <v>6</v>
      </c>
      <c r="C189" s="121">
        <v>37.594700000000003</v>
      </c>
      <c r="D189" s="13">
        <f t="shared" ref="D189" si="225">(ROUND(C189,1)-ROUND(C177,1))</f>
        <v>-11.100000000000001</v>
      </c>
      <c r="E189" s="105">
        <v>37.214240634555097</v>
      </c>
      <c r="F189" s="106">
        <f t="shared" ref="F189" si="226">(ROUND(E189,1)-ROUND(E188,1))</f>
        <v>3.2000000000000028</v>
      </c>
      <c r="G189" s="14">
        <f t="shared" ref="G189" si="227">(ROUND(E189,1)-ROUND(E177,1))</f>
        <v>-11.199999999999996</v>
      </c>
      <c r="H189" s="105">
        <v>48.139958695548302</v>
      </c>
      <c r="I189" s="109">
        <f t="shared" ref="I189" si="228">(ROUND(H189,1)-ROUND(H188,1))</f>
        <v>-0.5</v>
      </c>
      <c r="J189" s="121">
        <v>39.21931</v>
      </c>
      <c r="K189" s="13">
        <f t="shared" ref="K189" si="229">(ROUND(J189,1)-ROUND(J177,1))</f>
        <v>-12.099999999999994</v>
      </c>
      <c r="L189" s="105">
        <v>37.8327538240517</v>
      </c>
      <c r="M189" s="106">
        <f t="shared" ref="M189" si="230">(ROUND(L189,1)-ROUND(L188,1))</f>
        <v>9.9999999999994316E-2</v>
      </c>
      <c r="N189" s="14">
        <f t="shared" ref="N189" si="231">(ROUND(L189,1)-ROUND(L177,1))</f>
        <v>-12.300000000000004</v>
      </c>
      <c r="O189" s="116">
        <v>49.587162286218998</v>
      </c>
      <c r="P189" s="16">
        <f t="shared" ref="P189" si="232">(ROUND(O189,1)-ROUND(O188,1))</f>
        <v>-0.10000000000000142</v>
      </c>
      <c r="Q189" s="121">
        <v>28.282830000000001</v>
      </c>
      <c r="R189" s="13">
        <f t="shared" ref="R189" si="233">(ROUND(Q189,1)-ROUND(Q177,1))</f>
        <v>-19.900000000000002</v>
      </c>
      <c r="S189" s="105">
        <v>27.522255763734901</v>
      </c>
      <c r="T189" s="106">
        <f t="shared" ref="T189" si="234">(ROUND(S189,1)-ROUND(S188,1))</f>
        <v>8.1000000000000014</v>
      </c>
      <c r="U189" s="14">
        <f t="shared" ref="U189" si="235">(ROUND(S189,1)-ROUND(S177,1))</f>
        <v>-20.100000000000001</v>
      </c>
      <c r="V189" s="117">
        <v>47.869047301344501</v>
      </c>
      <c r="W189" s="16">
        <f t="shared" ref="W189" si="236">(ROUND(V189,1)-ROUND(V188,1))</f>
        <v>-0.5</v>
      </c>
      <c r="X189" s="121">
        <v>28.535350000000001</v>
      </c>
      <c r="Y189" s="13">
        <f t="shared" ref="Y189" si="237">(ROUND(X189,1)-ROUND(X177,1))</f>
        <v>-19.700000000000003</v>
      </c>
      <c r="Z189" s="105">
        <v>27.553223697660101</v>
      </c>
      <c r="AA189" s="106">
        <f t="shared" ref="AA189" si="238">(ROUND(Z189,1)-ROUND(Z188,1))</f>
        <v>5.9000000000000021</v>
      </c>
      <c r="AB189" s="14">
        <f t="shared" ref="AB189" si="239">(ROUND(Z189,1)-ROUND(Z177,1))</f>
        <v>-19.5</v>
      </c>
      <c r="AC189" s="116">
        <v>47.298476333476003</v>
      </c>
      <c r="AD189" s="16">
        <f t="shared" ref="AD189" si="240">(ROUND(AC189,1)-ROUND(AC188,1))</f>
        <v>-0.30000000000000426</v>
      </c>
      <c r="AE189" s="121">
        <v>41.414140000000003</v>
      </c>
      <c r="AF189" s="13">
        <f t="shared" ref="AF189" si="241">(ROUND(AE189,1)-ROUND(AE177,1))</f>
        <v>-7.3999999999999986</v>
      </c>
      <c r="AG189" s="105">
        <v>41.184572349960497</v>
      </c>
      <c r="AH189" s="106">
        <f t="shared" ref="AH189" si="242">(ROUND(AG189,1)-ROUND(AG188,1))</f>
        <v>-0.19999999999999574</v>
      </c>
      <c r="AI189" s="14">
        <f t="shared" ref="AI189" si="243">(ROUND(AG189,1)-ROUND(AG177,1))</f>
        <v>-7.5999999999999943</v>
      </c>
      <c r="AJ189" s="116">
        <v>45.591946570937303</v>
      </c>
      <c r="AK189" s="16">
        <f t="shared" ref="AK189" si="244">(ROUND(AJ189,1)-ROUND(AJ188,1))</f>
        <v>-0.5</v>
      </c>
      <c r="AL189" s="121">
        <v>52.146459999999998</v>
      </c>
      <c r="AM189" s="13">
        <f t="shared" ref="AM189" si="245">(ROUND(AL189,1)-ROUND(AL188,1))</f>
        <v>-1.8999999999999986</v>
      </c>
      <c r="AN189" s="17">
        <f t="shared" ref="AN189" si="246">(ROUND(AL189,1)-ROUND(AL177,1))</f>
        <v>2.5</v>
      </c>
      <c r="AO189" s="105">
        <v>52.146459999999998</v>
      </c>
      <c r="AP189" s="106">
        <f t="shared" ref="AP189" si="247">(ROUND(AO189,1)-ROUND(AO188,1))</f>
        <v>-1.8999999999999986</v>
      </c>
      <c r="AQ189" s="14">
        <f t="shared" ref="AQ189" si="248">(ROUND(AO189,1)-ROUND(AO177,1))</f>
        <v>2.5</v>
      </c>
      <c r="AR189" s="116">
        <v>51.829263768695398</v>
      </c>
      <c r="AS189" s="16">
        <f t="shared" ref="AS189" si="249">(ROUND(AR189,1)-ROUND(AR188,1))</f>
        <v>9.9999999999994316E-2</v>
      </c>
    </row>
    <row r="190" spans="1:45" ht="12.75" customHeight="1">
      <c r="A190" s="21"/>
      <c r="B190" s="61" t="s">
        <v>8</v>
      </c>
      <c r="C190" s="121">
        <v>42.119570000000003</v>
      </c>
      <c r="D190" s="13">
        <f t="shared" ref="D190" si="250">(ROUND(C190,1)-ROUND(C178,1))</f>
        <v>-5.6000000000000014</v>
      </c>
      <c r="E190" s="105">
        <v>42.406555553304599</v>
      </c>
      <c r="F190" s="106">
        <f t="shared" ref="F190" si="251">(ROUND(E190,1)-ROUND(E189,1))</f>
        <v>5.1999999999999957</v>
      </c>
      <c r="G190" s="14">
        <f t="shared" ref="G190" si="252">(ROUND(E190,1)-ROUND(E178,1))</f>
        <v>-5.5</v>
      </c>
      <c r="H190" s="105">
        <v>47.893217756983503</v>
      </c>
      <c r="I190" s="109">
        <f t="shared" ref="I190" si="253">(ROUND(H190,1)-ROUND(H189,1))</f>
        <v>-0.20000000000000284</v>
      </c>
      <c r="J190" s="121">
        <v>43.001199999999997</v>
      </c>
      <c r="K190" s="13">
        <f t="shared" ref="K190" si="254">(ROUND(J190,1)-ROUND(J178,1))</f>
        <v>-5.7999999999999972</v>
      </c>
      <c r="L190" s="105">
        <v>43.820572243077301</v>
      </c>
      <c r="M190" s="106">
        <f t="shared" ref="M190" si="255">(ROUND(L190,1)-ROUND(L189,1))</f>
        <v>6</v>
      </c>
      <c r="N190" s="14">
        <f t="shared" ref="N190" si="256">(ROUND(L190,1)-ROUND(L178,1))</f>
        <v>-5.8000000000000043</v>
      </c>
      <c r="O190" s="116">
        <v>49.504769273313599</v>
      </c>
      <c r="P190" s="16">
        <f t="shared" ref="P190" si="257">(ROUND(O190,1)-ROUND(O189,1))</f>
        <v>-0.10000000000000142</v>
      </c>
      <c r="Q190" s="121">
        <v>37.635869999999997</v>
      </c>
      <c r="R190" s="13">
        <f t="shared" ref="R190:R195" si="258">(ROUND(Q190,1)-ROUND(Q178,1))</f>
        <v>-10.399999999999999</v>
      </c>
      <c r="S190" s="105">
        <v>37.568698143668698</v>
      </c>
      <c r="T190" s="106">
        <f t="shared" ref="T190" si="259">(ROUND(S190,1)-ROUND(S189,1))</f>
        <v>10.100000000000001</v>
      </c>
      <c r="U190" s="14">
        <f t="shared" ref="U190" si="260">(ROUND(S190,1)-ROUND(S178,1))</f>
        <v>-10.299999999999997</v>
      </c>
      <c r="V190" s="117">
        <v>47.548944385921303</v>
      </c>
      <c r="W190" s="16">
        <f t="shared" ref="W190" si="261">(ROUND(V190,1)-ROUND(V189,1))</f>
        <v>-0.39999999999999858</v>
      </c>
      <c r="X190" s="121">
        <v>37.5</v>
      </c>
      <c r="Y190" s="13">
        <f t="shared" ref="Y190" si="262">(ROUND(X190,1)-ROUND(X178,1))</f>
        <v>-9.3999999999999986</v>
      </c>
      <c r="Z190" s="105">
        <v>37.979890711274003</v>
      </c>
      <c r="AA190" s="106">
        <f t="shared" ref="AA190" si="263">(ROUND(Z190,1)-ROUND(Z189,1))</f>
        <v>10.399999999999999</v>
      </c>
      <c r="AB190" s="14">
        <f t="shared" ref="AB190" si="264">(ROUND(Z190,1)-ROUND(Z178,1))</f>
        <v>-9.2999999999999972</v>
      </c>
      <c r="AC190" s="116">
        <v>47.255136097642499</v>
      </c>
      <c r="AD190" s="16">
        <f t="shared" ref="AD190" si="265">(ROUND(AC190,1)-ROUND(AC189,1))</f>
        <v>0</v>
      </c>
      <c r="AE190" s="121">
        <v>41.847830000000002</v>
      </c>
      <c r="AF190" s="13">
        <f t="shared" ref="AF190" si="266">(ROUND(AE190,1)-ROUND(AE178,1))</f>
        <v>-5.3000000000000043</v>
      </c>
      <c r="AG190" s="105">
        <v>42.1341689654096</v>
      </c>
      <c r="AH190" s="106">
        <f t="shared" ref="AH190" si="267">(ROUND(AG190,1)-ROUND(AG189,1))</f>
        <v>0.89999999999999858</v>
      </c>
      <c r="AI190" s="14">
        <f t="shared" ref="AI190" si="268">(ROUND(AG190,1)-ROUND(AG178,1))</f>
        <v>-5.1999999999999957</v>
      </c>
      <c r="AJ190" s="116">
        <v>45.151168689263102</v>
      </c>
      <c r="AK190" s="16">
        <f t="shared" ref="AK190" si="269">(ROUND(AJ190,1)-ROUND(AJ189,1))</f>
        <v>-0.39999999999999858</v>
      </c>
      <c r="AL190" s="121">
        <v>51.494570000000003</v>
      </c>
      <c r="AM190" s="13">
        <f t="shared" ref="AM190" si="270">(ROUND(AL190,1)-ROUND(AL189,1))</f>
        <v>-0.60000000000000142</v>
      </c>
      <c r="AN190" s="17">
        <f t="shared" ref="AN190" si="271">(ROUND(AL190,1)-ROUND(AL178,1))</f>
        <v>2.5</v>
      </c>
      <c r="AO190" s="105">
        <v>51.494570000000003</v>
      </c>
      <c r="AP190" s="106">
        <f t="shared" ref="AP190" si="272">(ROUND(AO190,1)-ROUND(AO189,1))</f>
        <v>-0.60000000000000142</v>
      </c>
      <c r="AQ190" s="14">
        <f t="shared" ref="AQ190" si="273">(ROUND(AO190,1)-ROUND(AO178,1))</f>
        <v>2.5</v>
      </c>
      <c r="AR190" s="116">
        <v>51.951117743522097</v>
      </c>
      <c r="AS190" s="16">
        <f t="shared" ref="AS190" si="274">(ROUND(AR190,1)-ROUND(AR189,1))</f>
        <v>0.20000000000000284</v>
      </c>
    </row>
    <row r="191" spans="1:45" s="94" customFormat="1" ht="12.75" customHeight="1">
      <c r="A191" s="21"/>
      <c r="B191" s="61" t="s">
        <v>8</v>
      </c>
      <c r="C191" s="121">
        <v>46.354170000000003</v>
      </c>
      <c r="D191" s="13">
        <f t="shared" ref="D191" si="275">(ROUND(C191,1)-ROUND(C179,1))</f>
        <v>-0.70000000000000284</v>
      </c>
      <c r="E191" s="105">
        <v>47.050142045413097</v>
      </c>
      <c r="F191" s="106">
        <f t="shared" ref="F191" si="276">(ROUND(E191,1)-ROUND(E190,1))</f>
        <v>4.7000000000000028</v>
      </c>
      <c r="G191" s="14">
        <f t="shared" ref="G191" si="277">(ROUND(E191,1)-ROUND(E179,1))</f>
        <v>-0.60000000000000142</v>
      </c>
      <c r="H191" s="105">
        <v>47.915562534461898</v>
      </c>
      <c r="I191" s="109">
        <f t="shared" ref="I191" si="278">(ROUND(H191,1)-ROUND(H190,1))</f>
        <v>0</v>
      </c>
      <c r="J191" s="121">
        <v>46.680160000000001</v>
      </c>
      <c r="K191" s="13">
        <f t="shared" ref="K191" si="279">(ROUND(J191,1)-ROUND(J179,1))</f>
        <v>-1.2999999999999972</v>
      </c>
      <c r="L191" s="105">
        <v>47.069029348264799</v>
      </c>
      <c r="M191" s="106">
        <f t="shared" ref="M191" si="280">(ROUND(L191,1)-ROUND(L190,1))</f>
        <v>3.3000000000000043</v>
      </c>
      <c r="N191" s="14">
        <f t="shared" ref="N191" si="281">(ROUND(L191,1)-ROUND(L179,1))</f>
        <v>-1.1000000000000014</v>
      </c>
      <c r="O191" s="116">
        <v>49.480413843665701</v>
      </c>
      <c r="P191" s="16">
        <f t="shared" ref="P191" si="282">(ROUND(O191,1)-ROUND(O190,1))</f>
        <v>0</v>
      </c>
      <c r="Q191" s="121">
        <v>44.53125</v>
      </c>
      <c r="R191" s="13">
        <f t="shared" si="258"/>
        <v>-0.20000000000000284</v>
      </c>
      <c r="S191" s="105">
        <v>45.873379653393997</v>
      </c>
      <c r="T191" s="106">
        <f t="shared" ref="T191" si="283">(ROUND(S191,1)-ROUND(S190,1))</f>
        <v>8.2999999999999972</v>
      </c>
      <c r="U191" s="14">
        <f t="shared" ref="U191" si="284">(ROUND(S191,1)-ROUND(S179,1))</f>
        <v>0</v>
      </c>
      <c r="V191" s="117">
        <v>47.615309742979399</v>
      </c>
      <c r="W191" s="16">
        <f t="shared" ref="W191" si="285">(ROUND(V191,1)-ROUND(V190,1))</f>
        <v>0.10000000000000142</v>
      </c>
      <c r="X191" s="121">
        <v>44.661459999999998</v>
      </c>
      <c r="Y191" s="13">
        <f t="shared" ref="Y191" si="286">(ROUND(X191,1)-ROUND(X179,1))</f>
        <v>0.30000000000000426</v>
      </c>
      <c r="Z191" s="105">
        <v>46.218773269113001</v>
      </c>
      <c r="AA191" s="106">
        <f t="shared" ref="AA191" si="287">(ROUND(Z191,1)-ROUND(Z190,1))</f>
        <v>8.2000000000000028</v>
      </c>
      <c r="AB191" s="14">
        <f t="shared" ref="AB191" si="288">(ROUND(Z191,1)-ROUND(Z179,1))</f>
        <v>0.40000000000000568</v>
      </c>
      <c r="AC191" s="116">
        <v>47.515536899790803</v>
      </c>
      <c r="AD191" s="16">
        <f t="shared" ref="AD191" si="289">(ROUND(AC191,1)-ROUND(AC190,1))</f>
        <v>0.20000000000000284</v>
      </c>
      <c r="AE191" s="121">
        <v>43.359380000000002</v>
      </c>
      <c r="AF191" s="13">
        <f t="shared" ref="AF191" si="290">(ROUND(AE191,1)-ROUND(AE179,1))</f>
        <v>-5</v>
      </c>
      <c r="AG191" s="105">
        <v>43.909523888151497</v>
      </c>
      <c r="AH191" s="106">
        <f t="shared" ref="AH191" si="291">(ROUND(AG191,1)-ROUND(AG190,1))</f>
        <v>1.7999999999999972</v>
      </c>
      <c r="AI191" s="14">
        <f t="shared" ref="AI191" si="292">(ROUND(AG191,1)-ROUND(AG179,1))</f>
        <v>-4.8000000000000043</v>
      </c>
      <c r="AJ191" s="116">
        <v>44.853403469960199</v>
      </c>
      <c r="AK191" s="16">
        <f t="shared" ref="AK191" si="293">(ROUND(AJ191,1)-ROUND(AJ190,1))</f>
        <v>-0.30000000000000426</v>
      </c>
      <c r="AL191" s="121">
        <v>52.864579999999997</v>
      </c>
      <c r="AM191" s="13">
        <f t="shared" ref="AM191" si="294">(ROUND(AL191,1)-ROUND(AL190,1))</f>
        <v>1.3999999999999986</v>
      </c>
      <c r="AN191" s="17">
        <f t="shared" ref="AN191" si="295">(ROUND(AL191,1)-ROUND(AL179,1))</f>
        <v>2.1000000000000014</v>
      </c>
      <c r="AO191" s="105">
        <v>52.864579999999997</v>
      </c>
      <c r="AP191" s="106">
        <f t="shared" ref="AP191" si="296">(ROUND(AO191,1)-ROUND(AO190,1))</f>
        <v>1.3999999999999986</v>
      </c>
      <c r="AQ191" s="14">
        <f t="shared" ref="AQ191" si="297">(ROUND(AO191,1)-ROUND(AO179,1))</f>
        <v>2.1000000000000014</v>
      </c>
      <c r="AR191" s="116">
        <v>52.009537731833497</v>
      </c>
      <c r="AS191" s="16">
        <f t="shared" ref="AS191" si="298">(ROUND(AR191,1)-ROUND(AR190,1))</f>
        <v>0</v>
      </c>
    </row>
    <row r="192" spans="1:45">
      <c r="A192" s="21"/>
      <c r="B192" s="61" t="s">
        <v>7</v>
      </c>
      <c r="C192" s="121">
        <v>47.754489999999997</v>
      </c>
      <c r="D192" s="13">
        <f t="shared" ref="D192" si="299">(ROUND(C192,1)-ROUND(C180,1))</f>
        <v>-1.6000000000000014</v>
      </c>
      <c r="E192" s="105">
        <v>47.968680658090499</v>
      </c>
      <c r="F192" s="106">
        <f t="shared" ref="F192" si="300">(ROUND(E192,1)-ROUND(E191,1))</f>
        <v>0.89999999999999858</v>
      </c>
      <c r="G192" s="14">
        <f t="shared" ref="G192" si="301">(ROUND(E192,1)-ROUND(E180,1))</f>
        <v>-1.3999999999999986</v>
      </c>
      <c r="H192" s="105">
        <v>48.161275074594798</v>
      </c>
      <c r="I192" s="109">
        <f t="shared" ref="I192" si="302">(ROUND(H192,1)-ROUND(H191,1))</f>
        <v>0.30000000000000426</v>
      </c>
      <c r="J192" s="121">
        <v>49.738210000000002</v>
      </c>
      <c r="K192" s="13">
        <f t="shared" ref="K192" si="303">(ROUND(J192,1)-ROUND(J180,1))</f>
        <v>-2.7999999999999972</v>
      </c>
      <c r="L192" s="105">
        <v>48.907748778815098</v>
      </c>
      <c r="M192" s="106">
        <f t="shared" ref="M192" si="304">(ROUND(L192,1)-ROUND(L191,1))</f>
        <v>1.7999999999999972</v>
      </c>
      <c r="N192" s="14">
        <f t="shared" ref="N192" si="305">(ROUND(L192,1)-ROUND(L180,1))</f>
        <v>-2.5</v>
      </c>
      <c r="O192" s="116">
        <v>49.501796755970702</v>
      </c>
      <c r="P192" s="16">
        <f t="shared" ref="P192" si="306">(ROUND(O192,1)-ROUND(O191,1))</f>
        <v>0</v>
      </c>
      <c r="Q192" s="121">
        <v>47.604790000000001</v>
      </c>
      <c r="R192" s="13">
        <f t="shared" si="258"/>
        <v>-1.3999999999999986</v>
      </c>
      <c r="S192" s="105">
        <v>48.204147462268701</v>
      </c>
      <c r="T192" s="106">
        <f t="shared" ref="T192" si="307">(ROUND(S192,1)-ROUND(S191,1))</f>
        <v>2.3000000000000043</v>
      </c>
      <c r="U192" s="14">
        <f t="shared" ref="U192" si="308">(ROUND(S192,1)-ROUND(S180,1))</f>
        <v>-0.69999999999999574</v>
      </c>
      <c r="V192" s="117">
        <v>48.010811483251302</v>
      </c>
      <c r="W192" s="16">
        <f t="shared" ref="W192" si="309">(ROUND(V192,1)-ROUND(V191,1))</f>
        <v>0.39999999999999858</v>
      </c>
      <c r="X192" s="121">
        <v>47.604790000000001</v>
      </c>
      <c r="Y192" s="13">
        <f t="shared" ref="Y192" si="310">(ROUND(X192,1)-ROUND(X180,1))</f>
        <v>-2.3999999999999986</v>
      </c>
      <c r="Z192" s="105">
        <v>47.827333932662803</v>
      </c>
      <c r="AA192" s="106">
        <f t="shared" ref="AA192" si="311">(ROUND(Z192,1)-ROUND(Z191,1))</f>
        <v>1.5999999999999943</v>
      </c>
      <c r="AB192" s="14">
        <f t="shared" ref="AB192" si="312">(ROUND(Z192,1)-ROUND(Z180,1))</f>
        <v>-2.1000000000000014</v>
      </c>
      <c r="AC192" s="116">
        <v>47.9593068949087</v>
      </c>
      <c r="AD192" s="16">
        <f t="shared" ref="AD192" si="313">(ROUND(AC192,1)-ROUND(AC191,1))</f>
        <v>0.5</v>
      </c>
      <c r="AE192" s="121">
        <v>44.31138</v>
      </c>
      <c r="AF192" s="13">
        <f t="shared" ref="AF192" si="314">(ROUND(AE192,1)-ROUND(AE180,1))</f>
        <v>-4.2000000000000028</v>
      </c>
      <c r="AG192" s="105">
        <v>44.7611253676777</v>
      </c>
      <c r="AH192" s="106">
        <f t="shared" ref="AH192" si="315">(ROUND(AG192,1)-ROUND(AG191,1))</f>
        <v>0.89999999999999858</v>
      </c>
      <c r="AI192" s="14">
        <f t="shared" ref="AI192" si="316">(ROUND(AG192,1)-ROUND(AG180,1))</f>
        <v>-4</v>
      </c>
      <c r="AJ192" s="116">
        <v>44.800732309680001</v>
      </c>
      <c r="AK192" s="16">
        <f t="shared" ref="AK192" si="317">(ROUND(AJ192,1)-ROUND(AJ191,1))</f>
        <v>-0.10000000000000142</v>
      </c>
      <c r="AL192" s="121">
        <v>51.497010000000003</v>
      </c>
      <c r="AM192" s="13">
        <f t="shared" ref="AM192" si="318">(ROUND(AL192,1)-ROUND(AL191,1))</f>
        <v>-1.3999999999999986</v>
      </c>
      <c r="AN192" s="17">
        <f t="shared" ref="AN192" si="319">(ROUND(AL192,1)-ROUND(AL180,1))</f>
        <v>1.6000000000000014</v>
      </c>
      <c r="AO192" s="105">
        <v>51.497010000000003</v>
      </c>
      <c r="AP192" s="106">
        <f t="shared" ref="AP192" si="320">(ROUND(AO192,1)-ROUND(AO191,1))</f>
        <v>-1.3999999999999986</v>
      </c>
      <c r="AQ192" s="14">
        <f t="shared" ref="AQ192" si="321">(ROUND(AO192,1)-ROUND(AO180,1))</f>
        <v>1.6000000000000014</v>
      </c>
      <c r="AR192" s="116">
        <v>51.989129804402403</v>
      </c>
      <c r="AS192" s="16">
        <f t="shared" ref="AS192" si="322">(ROUND(AR192,1)-ROUND(AR191,1))</f>
        <v>0</v>
      </c>
    </row>
    <row r="193" spans="1:45">
      <c r="A193" s="21"/>
      <c r="B193" s="61" t="s">
        <v>9</v>
      </c>
      <c r="C193" s="121">
        <v>50</v>
      </c>
      <c r="D193" s="13">
        <f t="shared" ref="D193" si="323">(ROUND(C193,1)-ROUND(C181,1))</f>
        <v>1.3999999999999986</v>
      </c>
      <c r="E193" s="105">
        <v>50.166701370626797</v>
      </c>
      <c r="F193" s="106">
        <f t="shared" ref="F193" si="324">(ROUND(E193,1)-ROUND(E192,1))</f>
        <v>2.2000000000000028</v>
      </c>
      <c r="G193" s="14">
        <f t="shared" ref="G193" si="325">(ROUND(E193,1)-ROUND(E181,1))</f>
        <v>1.5</v>
      </c>
      <c r="H193" s="105">
        <v>48.490602705496499</v>
      </c>
      <c r="I193" s="109">
        <f t="shared" ref="I193" si="326">(ROUND(H193,1)-ROUND(H192,1))</f>
        <v>0.29999999999999716</v>
      </c>
      <c r="J193" s="121">
        <v>50.629280000000001</v>
      </c>
      <c r="K193" s="13">
        <f t="shared" ref="K193" si="327">(ROUND(J193,1)-ROUND(J181,1))</f>
        <v>-0.29999999999999716</v>
      </c>
      <c r="L193" s="105">
        <v>50.5729066268906</v>
      </c>
      <c r="M193" s="106">
        <f t="shared" ref="M193" si="328">(ROUND(L193,1)-ROUND(L192,1))</f>
        <v>1.7000000000000028</v>
      </c>
      <c r="N193" s="14">
        <f t="shared" ref="N193" si="329">(ROUND(L193,1)-ROUND(L181,1))</f>
        <v>-0.19999999999999574</v>
      </c>
      <c r="O193" s="116">
        <v>49.547881571670999</v>
      </c>
      <c r="P193" s="16">
        <f t="shared" ref="P193" si="330">(ROUND(O193,1)-ROUND(O192,1))</f>
        <v>0</v>
      </c>
      <c r="Q193" s="121">
        <v>51.436779999999999</v>
      </c>
      <c r="R193" s="13">
        <f t="shared" si="258"/>
        <v>3.6999999999999957</v>
      </c>
      <c r="S193" s="105">
        <v>51.944645525712801</v>
      </c>
      <c r="T193" s="106">
        <f t="shared" ref="T193" si="331">(ROUND(S193,1)-ROUND(S192,1))</f>
        <v>3.6999999999999957</v>
      </c>
      <c r="U193" s="14">
        <f t="shared" ref="U193" si="332">(ROUND(S193,1)-ROUND(S181,1))</f>
        <v>3.8999999999999986</v>
      </c>
      <c r="V193" s="117">
        <v>48.544127523457298</v>
      </c>
      <c r="W193" s="16">
        <f t="shared" ref="W193" si="333">(ROUND(V193,1)-ROUND(V192,1))</f>
        <v>0.5</v>
      </c>
      <c r="X193" s="121">
        <v>49.56897</v>
      </c>
      <c r="Y193" s="13">
        <f t="shared" ref="Y193" si="334">(ROUND(X193,1)-ROUND(X181,1))</f>
        <v>1.1000000000000014</v>
      </c>
      <c r="Z193" s="105">
        <v>50.213595173097602</v>
      </c>
      <c r="AA193" s="106">
        <f t="shared" ref="AA193" si="335">(ROUND(Z193,1)-ROUND(Z192,1))</f>
        <v>2.4000000000000057</v>
      </c>
      <c r="AB193" s="14">
        <f t="shared" ref="AB193" si="336">(ROUND(Z193,1)-ROUND(Z181,1))</f>
        <v>1.3000000000000043</v>
      </c>
      <c r="AC193" s="116">
        <v>48.392975734325397</v>
      </c>
      <c r="AD193" s="16">
        <f t="shared" ref="AD193" si="337">(ROUND(AC193,1)-ROUND(AC192,1))</f>
        <v>0.39999999999999858</v>
      </c>
      <c r="AE193" s="121">
        <v>46.982759999999999</v>
      </c>
      <c r="AF193" s="13">
        <f t="shared" ref="AF193" si="338">(ROUND(AE193,1)-ROUND(AE181,1))</f>
        <v>-1</v>
      </c>
      <c r="AG193" s="105">
        <v>47.165282971822897</v>
      </c>
      <c r="AH193" s="106">
        <f t="shared" ref="AH193" si="339">(ROUND(AG193,1)-ROUND(AG192,1))</f>
        <v>2.4000000000000057</v>
      </c>
      <c r="AI193" s="14">
        <f t="shared" ref="AI193" si="340">(ROUND(AG193,1)-ROUND(AG181,1))</f>
        <v>-1</v>
      </c>
      <c r="AJ193" s="116">
        <v>45.002556956246799</v>
      </c>
      <c r="AK193" s="16">
        <f t="shared" ref="AK193" si="341">(ROUND(AJ193,1)-ROUND(AJ192,1))</f>
        <v>0.20000000000000284</v>
      </c>
      <c r="AL193" s="121">
        <v>52.011490000000002</v>
      </c>
      <c r="AM193" s="13">
        <f t="shared" ref="AM193" si="342">(ROUND(AL193,1)-ROUND(AL192,1))</f>
        <v>0.5</v>
      </c>
      <c r="AN193" s="17">
        <f t="shared" ref="AN193" si="343">(ROUND(AL193,1)-ROUND(AL181,1))</f>
        <v>1.6000000000000014</v>
      </c>
      <c r="AO193" s="105">
        <v>52.011490000000002</v>
      </c>
      <c r="AP193" s="106">
        <f t="shared" ref="AP193" si="344">(ROUND(AO193,1)-ROUND(AO192,1))</f>
        <v>0.5</v>
      </c>
      <c r="AQ193" s="14">
        <f t="shared" ref="AQ193" si="345">(ROUND(AO193,1)-ROUND(AO181,1))</f>
        <v>1.6000000000000014</v>
      </c>
      <c r="AR193" s="116">
        <v>51.892878451147901</v>
      </c>
      <c r="AS193" s="16">
        <f t="shared" ref="AS193:AS206" si="346">(ROUND(AR193,1)-ROUND(AR192,1))</f>
        <v>-0.10000000000000142</v>
      </c>
    </row>
    <row r="194" spans="1:45">
      <c r="A194" s="21"/>
      <c r="B194" s="61" t="s">
        <v>10</v>
      </c>
      <c r="C194" s="121">
        <v>49.102209999999999</v>
      </c>
      <c r="D194" s="13">
        <f t="shared" ref="D194" si="347">(ROUND(C194,1)-ROUND(C182,1))</f>
        <v>-0.29999999999999716</v>
      </c>
      <c r="E194" s="105">
        <v>48.5914439378056</v>
      </c>
      <c r="F194" s="106">
        <f t="shared" ref="F194" si="348">(ROUND(E194,1)-ROUND(E193,1))</f>
        <v>-1.6000000000000014</v>
      </c>
      <c r="G194" s="14">
        <f t="shared" ref="G194" si="349">(ROUND(E194,1)-ROUND(E182,1))</f>
        <v>-0.29999999999999716</v>
      </c>
      <c r="H194" s="105">
        <v>48.7813769883155</v>
      </c>
      <c r="I194" s="109">
        <f t="shared" ref="I194" si="350">(ROUND(H194,1)-ROUND(H193,1))</f>
        <v>0.29999999999999716</v>
      </c>
      <c r="J194" s="121">
        <v>50.629219999999997</v>
      </c>
      <c r="K194" s="13">
        <f t="shared" ref="K194" si="351">(ROUND(J194,1)-ROUND(J182,1))</f>
        <v>-0.89999999999999858</v>
      </c>
      <c r="L194" s="105">
        <v>50.014022383631598</v>
      </c>
      <c r="M194" s="106">
        <f t="shared" ref="M194" si="352">(ROUND(L194,1)-ROUND(L193,1))</f>
        <v>-0.60000000000000142</v>
      </c>
      <c r="N194" s="14">
        <f t="shared" ref="N194" si="353">(ROUND(L194,1)-ROUND(L182,1))</f>
        <v>-0.79999999999999716</v>
      </c>
      <c r="O194" s="116">
        <v>49.601709499660899</v>
      </c>
      <c r="P194" s="16">
        <f t="shared" ref="P194" si="354">(ROUND(O194,1)-ROUND(O193,1))</f>
        <v>0.10000000000000142</v>
      </c>
      <c r="Q194" s="121">
        <v>49.30939</v>
      </c>
      <c r="R194" s="13">
        <f t="shared" si="258"/>
        <v>-0.30000000000000426</v>
      </c>
      <c r="S194" s="105">
        <v>48.757244716986499</v>
      </c>
      <c r="T194" s="106">
        <f t="shared" ref="T194" si="355">(ROUND(S194,1)-ROUND(S193,1))</f>
        <v>-3.1000000000000014</v>
      </c>
      <c r="U194" s="14">
        <f t="shared" ref="U194" si="356">(ROUND(S194,1)-ROUND(S182,1))</f>
        <v>-0.20000000000000284</v>
      </c>
      <c r="V194" s="117">
        <v>49.0097407406965</v>
      </c>
      <c r="W194" s="16">
        <f t="shared" ref="W194" si="357">(ROUND(V194,1)-ROUND(V193,1))</f>
        <v>0.5</v>
      </c>
      <c r="X194" s="121">
        <v>48.756909999999998</v>
      </c>
      <c r="Y194" s="13">
        <f t="shared" ref="Y194" si="358">(ROUND(X194,1)-ROUND(X182,1))</f>
        <v>-0.70000000000000284</v>
      </c>
      <c r="Z194" s="105">
        <v>47.826019840806403</v>
      </c>
      <c r="AA194" s="106">
        <f t="shared" ref="AA194" si="359">(ROUND(Z194,1)-ROUND(Z193,1))</f>
        <v>-2.4000000000000057</v>
      </c>
      <c r="AB194" s="14">
        <f t="shared" ref="AB194" si="360">(ROUND(Z194,1)-ROUND(Z182,1))</f>
        <v>-0.90000000000000568</v>
      </c>
      <c r="AC194" s="116">
        <v>48.674805054717297</v>
      </c>
      <c r="AD194" s="16">
        <f t="shared" ref="AD194" si="361">(ROUND(AC194,1)-ROUND(AC193,1))</f>
        <v>0.30000000000000426</v>
      </c>
      <c r="AE194" s="121">
        <v>46.132599999999996</v>
      </c>
      <c r="AF194" s="13">
        <f t="shared" ref="AF194" si="362">(ROUND(AE194,1)-ROUND(AE182,1))</f>
        <v>-2.3999999999999986</v>
      </c>
      <c r="AG194" s="105">
        <v>45.209437254025502</v>
      </c>
      <c r="AH194" s="106">
        <f t="shared" ref="AH194" si="363">(ROUND(AG194,1)-ROUND(AG193,1))</f>
        <v>-2</v>
      </c>
      <c r="AI194" s="14">
        <f t="shared" ref="AI194" si="364">(ROUND(AG194,1)-ROUND(AG182,1))</f>
        <v>-2.5</v>
      </c>
      <c r="AJ194" s="116">
        <v>45.443054270170499</v>
      </c>
      <c r="AK194" s="16">
        <f t="shared" ref="AK194" si="365">(ROUND(AJ194,1)-ROUND(AJ193,1))</f>
        <v>0.39999999999999858</v>
      </c>
      <c r="AL194" s="121">
        <v>52.209940000000003</v>
      </c>
      <c r="AM194" s="13">
        <f t="shared" ref="AM194" si="366">(ROUND(AL194,1)-ROUND(AL193,1))</f>
        <v>0.20000000000000284</v>
      </c>
      <c r="AN194" s="17">
        <f t="shared" ref="AN194" si="367">(ROUND(AL194,1)-ROUND(AL182,1))</f>
        <v>2.2000000000000028</v>
      </c>
      <c r="AO194" s="105">
        <v>52.209940000000003</v>
      </c>
      <c r="AP194" s="106">
        <f t="shared" ref="AP194" si="368">(ROUND(AO194,1)-ROUND(AO193,1))</f>
        <v>0.20000000000000284</v>
      </c>
      <c r="AQ194" s="14">
        <f t="shared" ref="AQ194" si="369">(ROUND(AO194,1)-ROUND(AO182,1))</f>
        <v>2.2000000000000028</v>
      </c>
      <c r="AR194" s="116">
        <v>51.730758022184503</v>
      </c>
      <c r="AS194" s="16">
        <f t="shared" si="346"/>
        <v>-0.19999999999999574</v>
      </c>
    </row>
    <row r="195" spans="1:45">
      <c r="A195" s="21"/>
      <c r="B195" s="61" t="s">
        <v>11</v>
      </c>
      <c r="C195" s="121">
        <v>50.69876</v>
      </c>
      <c r="D195" s="13">
        <f t="shared" ref="D195" si="370">(ROUND(C195,1)-ROUND(C183,1))</f>
        <v>0.80000000000000426</v>
      </c>
      <c r="E195" s="105">
        <v>49.8440743192578</v>
      </c>
      <c r="F195" s="106">
        <f t="shared" ref="F195" si="371">(ROUND(E195,1)-ROUND(E194,1))</f>
        <v>1.1999999999999957</v>
      </c>
      <c r="G195" s="14">
        <f t="shared" ref="G195" si="372">(ROUND(E195,1)-ROUND(E183,1))</f>
        <v>0.69999999999999574</v>
      </c>
      <c r="H195" s="105">
        <v>48.958341995175701</v>
      </c>
      <c r="I195" s="109">
        <f t="shared" ref="I195" si="373">(ROUND(H195,1)-ROUND(H194,1))</f>
        <v>0.20000000000000284</v>
      </c>
      <c r="J195" s="121">
        <v>50.429839999999999</v>
      </c>
      <c r="K195" s="13">
        <f t="shared" ref="K195" si="374">(ROUND(J195,1)-ROUND(J183,1))</f>
        <v>-1.8999999999999986</v>
      </c>
      <c r="L195" s="105">
        <v>49.6089547613226</v>
      </c>
      <c r="M195" s="106">
        <f t="shared" ref="M195" si="375">(ROUND(L195,1)-ROUND(L194,1))</f>
        <v>-0.39999999999999858</v>
      </c>
      <c r="N195" s="14">
        <f t="shared" ref="N195" si="376">(ROUND(L195,1)-ROUND(L183,1))</f>
        <v>-1.8999999999999986</v>
      </c>
      <c r="O195" s="116">
        <v>49.626359099454703</v>
      </c>
      <c r="P195" s="16">
        <f t="shared" ref="P195" si="377">(ROUND(O195,1)-ROUND(O194,1))</f>
        <v>0</v>
      </c>
      <c r="Q195" s="121">
        <v>51.552799999999998</v>
      </c>
      <c r="R195" s="13">
        <f t="shared" si="258"/>
        <v>1.1000000000000014</v>
      </c>
      <c r="S195" s="105">
        <v>50.222087828506197</v>
      </c>
      <c r="T195" s="106">
        <f t="shared" ref="T195" si="378">(ROUND(S195,1)-ROUND(S194,1))</f>
        <v>1.4000000000000057</v>
      </c>
      <c r="U195" s="14">
        <f t="shared" ref="U195" si="379">(ROUND(S195,1)-ROUND(S183,1))</f>
        <v>0.80000000000000426</v>
      </c>
      <c r="V195" s="117">
        <v>49.2753167654555</v>
      </c>
      <c r="W195" s="16">
        <f t="shared" ref="W195" si="380">(ROUND(V195,1)-ROUND(V194,1))</f>
        <v>0.29999999999999716</v>
      </c>
      <c r="X195" s="121">
        <v>51.863349999999997</v>
      </c>
      <c r="Y195" s="13">
        <f t="shared" ref="Y195" si="381">(ROUND(X195,1)-ROUND(X183,1))</f>
        <v>2</v>
      </c>
      <c r="Z195" s="105">
        <v>49.992836157946897</v>
      </c>
      <c r="AA195" s="106">
        <f t="shared" ref="AA195" si="382">(ROUND(Z195,1)-ROUND(Z194,1))</f>
        <v>2.2000000000000028</v>
      </c>
      <c r="AB195" s="14">
        <f t="shared" ref="AB195" si="383">(ROUND(Z195,1)-ROUND(Z183,1))</f>
        <v>1.5</v>
      </c>
      <c r="AC195" s="116">
        <v>48.753534008045399</v>
      </c>
      <c r="AD195" s="16">
        <f t="shared" ref="AD195" si="384">(ROUND(AC195,1)-ROUND(AC194,1))</f>
        <v>9.9999999999994316E-2</v>
      </c>
      <c r="AE195" s="121">
        <v>47.204970000000003</v>
      </c>
      <c r="AF195" s="13">
        <f t="shared" ref="AF195" si="385">(ROUND(AE195,1)-ROUND(AE183,1))</f>
        <v>-1.3999999999999986</v>
      </c>
      <c r="AG195" s="105">
        <v>46.5820552692077</v>
      </c>
      <c r="AH195" s="106">
        <f t="shared" ref="AH195" si="386">(ROUND(AG195,1)-ROUND(AG194,1))</f>
        <v>1.3999999999999986</v>
      </c>
      <c r="AI195" s="14">
        <f t="shared" ref="AI195" si="387">(ROUND(AG195,1)-ROUND(AG183,1))</f>
        <v>-1.2999999999999972</v>
      </c>
      <c r="AJ195" s="116">
        <v>46.017395673411997</v>
      </c>
      <c r="AK195" s="16">
        <f t="shared" ref="AK195" si="388">(ROUND(AJ195,1)-ROUND(AJ194,1))</f>
        <v>0.60000000000000142</v>
      </c>
      <c r="AL195" s="121">
        <v>52.173909999999999</v>
      </c>
      <c r="AM195" s="13">
        <f t="shared" ref="AM195" si="389">(ROUND(AL195,1)-ROUND(AL194,1))</f>
        <v>0</v>
      </c>
      <c r="AN195" s="17">
        <f t="shared" ref="AN195" si="390">(ROUND(AL195,1)-ROUND(AL183,1))</f>
        <v>1.7000000000000028</v>
      </c>
      <c r="AO195" s="105">
        <v>52.173909999999999</v>
      </c>
      <c r="AP195" s="106">
        <f t="shared" ref="AP195" si="391">(ROUND(AO195,1)-ROUND(AO194,1))</f>
        <v>0</v>
      </c>
      <c r="AQ195" s="14">
        <f t="shared" ref="AQ195" si="392">(ROUND(AO195,1)-ROUND(AO183,1))</f>
        <v>1.7000000000000028</v>
      </c>
      <c r="AR195" s="116">
        <v>51.513530021424003</v>
      </c>
      <c r="AS195" s="16">
        <f t="shared" si="346"/>
        <v>-0.20000000000000284</v>
      </c>
    </row>
    <row r="196" spans="1:45">
      <c r="A196" s="21"/>
      <c r="B196" s="61" t="s">
        <v>12</v>
      </c>
      <c r="C196" s="121">
        <v>49.05303</v>
      </c>
      <c r="D196" s="13">
        <f t="shared" ref="D196" si="393">(ROUND(C196,1)-ROUND(C184,1))</f>
        <v>0.20000000000000284</v>
      </c>
      <c r="E196" s="105">
        <v>48.773616540722699</v>
      </c>
      <c r="F196" s="106">
        <f t="shared" ref="F196" si="394">(ROUND(E196,1)-ROUND(E195,1))</f>
        <v>-1</v>
      </c>
      <c r="G196" s="14">
        <f t="shared" ref="G196" si="395">(ROUND(E196,1)-ROUND(E184,1))</f>
        <v>0.29999999999999716</v>
      </c>
      <c r="H196" s="105">
        <v>49.081508459574998</v>
      </c>
      <c r="I196" s="109">
        <f t="shared" ref="I196" si="396">(ROUND(H196,1)-ROUND(H195,1))</f>
        <v>0.10000000000000142</v>
      </c>
      <c r="J196" s="121">
        <v>49.207180000000001</v>
      </c>
      <c r="K196" s="13">
        <f t="shared" ref="K196" si="397">(ROUND(J196,1)-ROUND(J184,1))</f>
        <v>-1</v>
      </c>
      <c r="L196" s="105">
        <v>49.1107514147727</v>
      </c>
      <c r="M196" s="106">
        <f t="shared" ref="M196" si="398">(ROUND(L196,1)-ROUND(L195,1))</f>
        <v>-0.5</v>
      </c>
      <c r="N196" s="14">
        <f t="shared" ref="N196" si="399">(ROUND(L196,1)-ROUND(L184,1))</f>
        <v>-0.89999999999999858</v>
      </c>
      <c r="O196" s="116">
        <v>49.703287437243503</v>
      </c>
      <c r="P196" s="16">
        <f t="shared" ref="P196" si="400">(ROUND(O196,1)-ROUND(O195,1))</f>
        <v>0.10000000000000142</v>
      </c>
      <c r="Q196" s="121">
        <v>49.848480000000002</v>
      </c>
      <c r="R196" s="13">
        <f t="shared" ref="R196" si="401">(ROUND(Q196,1)-ROUND(Q184,1))</f>
        <v>0.79999999999999716</v>
      </c>
      <c r="S196" s="105">
        <v>49.2409449263087</v>
      </c>
      <c r="T196" s="106">
        <f t="shared" ref="T196" si="402">(ROUND(S196,1)-ROUND(S195,1))</f>
        <v>-1</v>
      </c>
      <c r="U196" s="14">
        <f t="shared" ref="U196" si="403">(ROUND(S196,1)-ROUND(S184,1))</f>
        <v>1</v>
      </c>
      <c r="V196" s="117">
        <v>49.425396053543899</v>
      </c>
      <c r="W196" s="16">
        <f t="shared" ref="W196" si="404">(ROUND(V196,1)-ROUND(V195,1))</f>
        <v>0.10000000000000142</v>
      </c>
      <c r="X196" s="121">
        <v>49.848480000000002</v>
      </c>
      <c r="Y196" s="13">
        <f t="shared" ref="Y196" si="405">(ROUND(X196,1)-ROUND(X184,1))</f>
        <v>0.89999999999999858</v>
      </c>
      <c r="Z196" s="105">
        <v>48.4973159810108</v>
      </c>
      <c r="AA196" s="106">
        <f t="shared" ref="AA196" si="406">(ROUND(Z196,1)-ROUND(Z195,1))</f>
        <v>-1.5</v>
      </c>
      <c r="AB196" s="14">
        <f t="shared" ref="AB196" si="407">(ROUND(Z196,1)-ROUND(Z184,1))</f>
        <v>0.89999999999999858</v>
      </c>
      <c r="AC196" s="116">
        <v>48.797890649847403</v>
      </c>
      <c r="AD196" s="16">
        <f t="shared" ref="AD196" si="408">(ROUND(AC196,1)-ROUND(AC195,1))</f>
        <v>0</v>
      </c>
      <c r="AE196" s="121">
        <v>46.666670000000003</v>
      </c>
      <c r="AF196" s="13">
        <f t="shared" ref="AF196" si="409">(ROUND(AE196,1)-ROUND(AE184,1))</f>
        <v>-0.39999999999999858</v>
      </c>
      <c r="AG196" s="105">
        <v>46.237707404346303</v>
      </c>
      <c r="AH196" s="106">
        <f t="shared" ref="AH196" si="410">(ROUND(AG196,1)-ROUND(AG195,1))</f>
        <v>-0.39999999999999858</v>
      </c>
      <c r="AI196" s="14">
        <f t="shared" ref="AI196" si="411">(ROUND(AG196,1)-ROUND(AG184,1))</f>
        <v>-0.69999999999999574</v>
      </c>
      <c r="AJ196" s="116">
        <v>46.652847396692302</v>
      </c>
      <c r="AK196" s="16">
        <f t="shared" ref="AK196" si="412">(ROUND(AJ196,1)-ROUND(AJ195,1))</f>
        <v>0.70000000000000284</v>
      </c>
      <c r="AL196" s="121">
        <v>49.848480000000002</v>
      </c>
      <c r="AM196" s="13">
        <f t="shared" ref="AM196" si="413">(ROUND(AL196,1)-ROUND(AL195,1))</f>
        <v>-2.4000000000000057</v>
      </c>
      <c r="AN196" s="17">
        <f t="shared" ref="AN196" si="414">(ROUND(AL196,1)-ROUND(AL184,1))</f>
        <v>-0.80000000000000426</v>
      </c>
      <c r="AO196" s="105">
        <v>49.848480000000002</v>
      </c>
      <c r="AP196" s="106">
        <f t="shared" ref="AP196" si="415">(ROUND(AO196,1)-ROUND(AO195,1))</f>
        <v>-2.4000000000000057</v>
      </c>
      <c r="AQ196" s="14">
        <f t="shared" ref="AQ196" si="416">(ROUND(AO196,1)-ROUND(AO184,1))</f>
        <v>-0.70000000000000284</v>
      </c>
      <c r="AR196" s="116">
        <v>51.255733698111897</v>
      </c>
      <c r="AS196" s="16">
        <f t="shared" si="346"/>
        <v>-0.20000000000000284</v>
      </c>
    </row>
    <row r="197" spans="1:45">
      <c r="A197" s="21">
        <v>2021</v>
      </c>
      <c r="B197" s="61" t="s">
        <v>4</v>
      </c>
      <c r="C197" s="121">
        <v>47.05556</v>
      </c>
      <c r="D197" s="13">
        <f t="shared" ref="D197" si="417">(ROUND(C197,1)-ROUND(C185,1))</f>
        <v>-1.2999999999999972</v>
      </c>
      <c r="E197" s="105">
        <v>48.814114867212197</v>
      </c>
      <c r="F197" s="106">
        <f t="shared" ref="F197" si="418">(ROUND(E197,1)-ROUND(E196,1))</f>
        <v>0</v>
      </c>
      <c r="G197" s="14">
        <f t="shared" ref="G197" si="419">(ROUND(E197,1)-ROUND(E185,1))</f>
        <v>-1.5</v>
      </c>
      <c r="H197" s="105">
        <v>49.3224098569831</v>
      </c>
      <c r="I197" s="109">
        <f t="shared" ref="I197" si="420">(ROUND(H197,1)-ROUND(H196,1))</f>
        <v>0.19999999999999574</v>
      </c>
      <c r="J197" s="121">
        <v>46.25</v>
      </c>
      <c r="K197" s="13">
        <f t="shared" ref="K197" si="421">(ROUND(J197,1)-ROUND(J185,1))</f>
        <v>-1.1000000000000014</v>
      </c>
      <c r="L197" s="105">
        <v>49.850251811161499</v>
      </c>
      <c r="M197" s="106">
        <f t="shared" ref="M197" si="422">(ROUND(L197,1)-ROUND(L196,1))</f>
        <v>0.79999999999999716</v>
      </c>
      <c r="N197" s="14">
        <f t="shared" ref="N197" si="423">(ROUND(L197,1)-ROUND(L185,1))</f>
        <v>-0.89999999999999858</v>
      </c>
      <c r="O197" s="116">
        <v>49.9717122042046</v>
      </c>
      <c r="P197" s="16">
        <f t="shared" ref="P197" si="424">(ROUND(O197,1)-ROUND(O196,1))</f>
        <v>0.29999999999999716</v>
      </c>
      <c r="Q197" s="121">
        <v>45.52243</v>
      </c>
      <c r="R197" s="13">
        <f t="shared" ref="R197" si="425">(ROUND(Q197,1)-ROUND(Q185,1))</f>
        <v>-1.2999999999999972</v>
      </c>
      <c r="S197" s="105">
        <v>49.0798183208993</v>
      </c>
      <c r="T197" s="106">
        <f t="shared" ref="T197" si="426">(ROUND(S197,1)-ROUND(S196,1))</f>
        <v>-0.10000000000000142</v>
      </c>
      <c r="U197" s="14">
        <f t="shared" ref="U197" si="427">(ROUND(S197,1)-ROUND(S185,1))</f>
        <v>-1.3999999999999986</v>
      </c>
      <c r="V197" s="117">
        <v>49.7532712920287</v>
      </c>
      <c r="W197" s="16">
        <f t="shared" ref="W197" si="428">(ROUND(V197,1)-ROUND(V196,1))</f>
        <v>0.39999999999999858</v>
      </c>
      <c r="X197" s="121">
        <v>44.583329999999997</v>
      </c>
      <c r="Y197" s="13">
        <f t="shared" ref="Y197" si="429">(ROUND(X197,1)-ROUND(X185,1))</f>
        <v>-1.3999999999999986</v>
      </c>
      <c r="Z197" s="105">
        <v>48.220359959060502</v>
      </c>
      <c r="AA197" s="106">
        <f t="shared" ref="AA197" si="430">(ROUND(Z197,1)-ROUND(Z196,1))</f>
        <v>-0.29999999999999716</v>
      </c>
      <c r="AB197" s="14">
        <f t="shared" ref="AB197" si="431">(ROUND(Z197,1)-ROUND(Z185,1))</f>
        <v>-1.5</v>
      </c>
      <c r="AC197" s="116">
        <v>49.149225957766497</v>
      </c>
      <c r="AD197" s="16">
        <f t="shared" ref="AD197" si="432">(ROUND(AC197,1)-ROUND(AC196,1))</f>
        <v>0.30000000000000426</v>
      </c>
      <c r="AE197" s="121">
        <v>43.611109999999996</v>
      </c>
      <c r="AF197" s="13">
        <f t="shared" ref="AF197" si="433">(ROUND(AE197,1)-ROUND(AE185,1))</f>
        <v>-2.7999999999999972</v>
      </c>
      <c r="AG197" s="105">
        <v>44.414532642913798</v>
      </c>
      <c r="AH197" s="106">
        <f t="shared" ref="AH197" si="434">(ROUND(AG197,1)-ROUND(AG196,1))</f>
        <v>-1.8000000000000043</v>
      </c>
      <c r="AI197" s="14">
        <f t="shared" ref="AI197" si="435">(ROUND(AG197,1)-ROUND(AG185,1))</f>
        <v>-2.7000000000000028</v>
      </c>
      <c r="AJ197" s="116">
        <v>47.339510412346002</v>
      </c>
      <c r="AK197" s="16">
        <f t="shared" ref="AK197" si="436">(ROUND(AJ197,1)-ROUND(AJ196,1))</f>
        <v>0.59999999999999432</v>
      </c>
      <c r="AL197" s="121">
        <v>44.861109999999996</v>
      </c>
      <c r="AM197" s="13">
        <f t="shared" ref="AM197" si="437">(ROUND(AL197,1)-ROUND(AL196,1))</f>
        <v>-4.8999999999999986</v>
      </c>
      <c r="AN197" s="17">
        <f t="shared" ref="AN197" si="438">(ROUND(AL197,1)-ROUND(AL185,1))</f>
        <v>-9.7000000000000028</v>
      </c>
      <c r="AO197" s="105">
        <v>44.861109999999996</v>
      </c>
      <c r="AP197" s="106">
        <f t="shared" ref="AP197" si="439">(ROUND(AO197,1)-ROUND(AO196,1))</f>
        <v>-4.8999999999999986</v>
      </c>
      <c r="AQ197" s="14">
        <f t="shared" ref="AQ197" si="440">(ROUND(AO197,1)-ROUND(AO185,1))</f>
        <v>-9.7000000000000028</v>
      </c>
      <c r="AR197" s="116">
        <v>50.981207293666699</v>
      </c>
      <c r="AS197" s="16">
        <f t="shared" si="346"/>
        <v>-0.29999999999999716</v>
      </c>
    </row>
    <row r="198" spans="1:45">
      <c r="A198" s="21"/>
      <c r="B198" s="61" t="s">
        <v>5</v>
      </c>
      <c r="C198" s="121">
        <v>49.344140000000003</v>
      </c>
      <c r="D198" s="13">
        <f t="shared" ref="D198" si="441">(ROUND(C198,1)-ROUND(C186,1))</f>
        <v>0.5</v>
      </c>
      <c r="E198" s="105">
        <v>49.858423823192098</v>
      </c>
      <c r="F198" s="106">
        <f t="shared" ref="F198" si="442">(ROUND(E198,1)-ROUND(E197,1))</f>
        <v>1.1000000000000014</v>
      </c>
      <c r="G198" s="14">
        <f t="shared" ref="G198" si="443">(ROUND(E198,1)-ROUND(E186,1))</f>
        <v>0.29999999999999716</v>
      </c>
      <c r="H198" s="105">
        <v>49.872564017974902</v>
      </c>
      <c r="I198" s="109">
        <f t="shared" ref="I198" si="444">(ROUND(H198,1)-ROUND(H197,1))</f>
        <v>0.60000000000000142</v>
      </c>
      <c r="J198" s="121">
        <v>49.370269999999998</v>
      </c>
      <c r="K198" s="13">
        <f t="shared" ref="K198" si="445">(ROUND(J198,1)-ROUND(J186,1))</f>
        <v>1.1000000000000014</v>
      </c>
      <c r="L198" s="105">
        <v>50.641610573477102</v>
      </c>
      <c r="M198" s="106">
        <f t="shared" ref="M198" si="446">(ROUND(L198,1)-ROUND(L197,1))</f>
        <v>0.70000000000000284</v>
      </c>
      <c r="N198" s="14">
        <f t="shared" ref="N198" si="447">(ROUND(L198,1)-ROUND(L186,1))</f>
        <v>1.3000000000000043</v>
      </c>
      <c r="O198" s="116">
        <v>50.549369690084603</v>
      </c>
      <c r="P198" s="16">
        <f t="shared" ref="P198" si="448">(ROUND(O198,1)-ROUND(O197,1))</f>
        <v>0.5</v>
      </c>
      <c r="Q198" s="121">
        <v>50.771599999999999</v>
      </c>
      <c r="R198" s="13">
        <f t="shared" ref="R198" si="449">(ROUND(Q198,1)-ROUND(Q186,1))</f>
        <v>1.5999999999999943</v>
      </c>
      <c r="S198" s="105">
        <v>50.758140862999902</v>
      </c>
      <c r="T198" s="106">
        <f t="shared" ref="T198" si="450">(ROUND(S198,1)-ROUND(S197,1))</f>
        <v>1.6999999999999957</v>
      </c>
      <c r="U198" s="14">
        <f t="shared" ref="U198" si="451">(ROUND(S198,1)-ROUND(S186,1))</f>
        <v>0.79999999999999716</v>
      </c>
      <c r="V198" s="117">
        <v>50.625831160674899</v>
      </c>
      <c r="W198" s="16">
        <f t="shared" ref="W198" si="452">(ROUND(V198,1)-ROUND(V197,1))</f>
        <v>0.80000000000000426</v>
      </c>
      <c r="X198" s="121">
        <v>49.537039999999998</v>
      </c>
      <c r="Y198" s="13">
        <f t="shared" ref="Y198" si="453">(ROUND(X198,1)-ROUND(X186,1))</f>
        <v>2.2000000000000028</v>
      </c>
      <c r="Z198" s="105">
        <v>49.949600269015498</v>
      </c>
      <c r="AA198" s="106">
        <f t="shared" ref="AA198" si="454">(ROUND(Z198,1)-ROUND(Z197,1))</f>
        <v>1.6999999999999957</v>
      </c>
      <c r="AB198" s="14">
        <f t="shared" ref="AB198" si="455">(ROUND(Z198,1)-ROUND(Z186,1))</f>
        <v>1.6000000000000014</v>
      </c>
      <c r="AC198" s="116">
        <v>50.083989625024302</v>
      </c>
      <c r="AD198" s="16">
        <f t="shared" ref="AD198" si="456">(ROUND(AC198,1)-ROUND(AC197,1))</f>
        <v>1</v>
      </c>
      <c r="AE198" s="121">
        <v>47.22222</v>
      </c>
      <c r="AF198" s="13">
        <f t="shared" ref="AF198" si="457">(ROUND(AE198,1)-ROUND(AE186,1))</f>
        <v>-0.59999999999999432</v>
      </c>
      <c r="AG198" s="105">
        <v>47.918506341805902</v>
      </c>
      <c r="AH198" s="106">
        <f t="shared" ref="AH198" si="458">(ROUND(AG198,1)-ROUND(AG197,1))</f>
        <v>3.5</v>
      </c>
      <c r="AI198" s="14">
        <f t="shared" ref="AI198" si="459">(ROUND(AG198,1)-ROUND(AG186,1))</f>
        <v>-1.2000000000000028</v>
      </c>
      <c r="AJ198" s="116">
        <v>48.098345405569397</v>
      </c>
      <c r="AK198" s="16">
        <f t="shared" ref="AK198" si="460">(ROUND(AJ198,1)-ROUND(AJ197,1))</f>
        <v>0.80000000000000426</v>
      </c>
      <c r="AL198" s="121">
        <v>49.845680000000002</v>
      </c>
      <c r="AM198" s="13">
        <f t="shared" ref="AM198" si="461">(ROUND(AL198,1)-ROUND(AL197,1))</f>
        <v>4.8999999999999986</v>
      </c>
      <c r="AN198" s="17">
        <f t="shared" ref="AN198" si="462">(ROUND(AL198,1)-ROUND(AL186,1))</f>
        <v>-1</v>
      </c>
      <c r="AO198" s="105">
        <v>51.005749999999999</v>
      </c>
      <c r="AP198" s="106">
        <f t="shared" ref="AP198" si="463">(ROUND(AO198,1)-ROUND(AO197,1))</f>
        <v>6.1000000000000014</v>
      </c>
      <c r="AQ198" s="14">
        <f t="shared" ref="AQ198" si="464">(ROUND(AO198,1)-ROUND(AO186,1))</f>
        <v>0.20000000000000284</v>
      </c>
      <c r="AR198" s="116">
        <v>50.719504101890202</v>
      </c>
      <c r="AS198" s="16">
        <f t="shared" si="346"/>
        <v>-0.29999999999999716</v>
      </c>
    </row>
    <row r="199" spans="1:45">
      <c r="A199" s="21"/>
      <c r="B199" s="61" t="s">
        <v>6</v>
      </c>
      <c r="C199" s="121">
        <v>50.887979999999999</v>
      </c>
      <c r="D199" s="13">
        <f t="shared" ref="D199" si="465">(ROUND(C199,1)-ROUND(C187,1))</f>
        <v>12.199999999999996</v>
      </c>
      <c r="E199" s="105">
        <v>49.687975310684301</v>
      </c>
      <c r="F199" s="106">
        <f t="shared" ref="F199" si="466">(ROUND(E199,1)-ROUND(E198,1))</f>
        <v>-0.19999999999999574</v>
      </c>
      <c r="G199" s="14">
        <f t="shared" ref="G199" si="467">(ROUND(E199,1)-ROUND(E187,1))</f>
        <v>11.900000000000006</v>
      </c>
      <c r="H199" s="105">
        <v>50.7233970675737</v>
      </c>
      <c r="I199" s="109">
        <f t="shared" ref="I199" si="468">(ROUND(H199,1)-ROUND(H198,1))</f>
        <v>0.80000000000000426</v>
      </c>
      <c r="J199" s="121">
        <v>51.707889999999999</v>
      </c>
      <c r="K199" s="13">
        <f t="shared" ref="K199" si="469">(ROUND(J199,1)-ROUND(J187,1))</f>
        <v>10.900000000000006</v>
      </c>
      <c r="L199" s="105">
        <v>50.467500556909997</v>
      </c>
      <c r="M199" s="106">
        <f t="shared" ref="M199" si="470">(ROUND(L199,1)-ROUND(L198,1))</f>
        <v>-0.10000000000000142</v>
      </c>
      <c r="N199" s="14">
        <f t="shared" ref="N199" si="471">(ROUND(L199,1)-ROUND(L187,1))</f>
        <v>10.5</v>
      </c>
      <c r="O199" s="116">
        <v>51.400215700862603</v>
      </c>
      <c r="P199" s="16">
        <f t="shared" ref="P199" si="472">(ROUND(O199,1)-ROUND(O198,1))</f>
        <v>0.89999999999999858</v>
      </c>
      <c r="Q199" s="121">
        <v>52.459020000000002</v>
      </c>
      <c r="R199" s="13">
        <f t="shared" ref="R199" si="473">(ROUND(Q199,1)-ROUND(Q187,1))</f>
        <v>23.3</v>
      </c>
      <c r="S199" s="105">
        <v>50.039011422973502</v>
      </c>
      <c r="T199" s="106">
        <f t="shared" ref="T199" si="474">(ROUND(S199,1)-ROUND(S198,1))</f>
        <v>-0.79999999999999716</v>
      </c>
      <c r="U199" s="14">
        <f t="shared" ref="U199" si="475">(ROUND(S199,1)-ROUND(S187,1))</f>
        <v>22.7</v>
      </c>
      <c r="V199" s="117">
        <v>52.043771116159398</v>
      </c>
      <c r="W199" s="16">
        <f t="shared" ref="W199" si="476">(ROUND(V199,1)-ROUND(V198,1))</f>
        <v>1.3999999999999986</v>
      </c>
      <c r="X199" s="121">
        <v>51.775959999999998</v>
      </c>
      <c r="Y199" s="13">
        <f t="shared" ref="Y199" si="477">(ROUND(X199,1)-ROUND(X187,1))</f>
        <v>21.499999999999996</v>
      </c>
      <c r="Z199" s="105">
        <v>49.760507437394701</v>
      </c>
      <c r="AA199" s="106">
        <f t="shared" ref="AA199" si="478">(ROUND(Z199,1)-ROUND(Z198,1))</f>
        <v>-0.10000000000000142</v>
      </c>
      <c r="AB199" s="14">
        <f t="shared" ref="AB199" si="479">(ROUND(Z199,1)-ROUND(Z187,1))</f>
        <v>21.199999999999996</v>
      </c>
      <c r="AC199" s="116">
        <v>51.5197845476197</v>
      </c>
      <c r="AD199" s="16">
        <f t="shared" ref="AD199" si="480">(ROUND(AC199,1)-ROUND(AC198,1))</f>
        <v>1.3999999999999986</v>
      </c>
      <c r="AE199" s="121">
        <v>49.726779999999998</v>
      </c>
      <c r="AF199" s="13">
        <f t="shared" ref="AF199" si="481">(ROUND(AE199,1)-ROUND(AE187,1))</f>
        <v>5.8000000000000043</v>
      </c>
      <c r="AG199" s="105">
        <v>48.983653665274701</v>
      </c>
      <c r="AH199" s="106">
        <f t="shared" ref="AH199" si="482">(ROUND(AG199,1)-ROUND(AG198,1))</f>
        <v>1.1000000000000014</v>
      </c>
      <c r="AI199" s="14">
        <f t="shared" ref="AI199" si="483">(ROUND(AG199,1)-ROUND(AG187,1))</f>
        <v>5.7999999999999972</v>
      </c>
      <c r="AJ199" s="116">
        <v>48.911327210609102</v>
      </c>
      <c r="AK199" s="16">
        <f t="shared" ref="AK199" si="484">(ROUND(AJ199,1)-ROUND(AJ198,1))</f>
        <v>0.79999999999999716</v>
      </c>
      <c r="AL199" s="121">
        <v>49.590159999999997</v>
      </c>
      <c r="AM199" s="13">
        <f t="shared" ref="AM199" si="485">(ROUND(AL199,1)-ROUND(AL198,1))</f>
        <v>-0.19999999999999574</v>
      </c>
      <c r="AN199" s="17">
        <f t="shared" ref="AN199" si="486">(ROUND(AL199,1)-ROUND(AL187,1))</f>
        <v>-1.8999999999999986</v>
      </c>
      <c r="AO199" s="105">
        <v>49.590159999999997</v>
      </c>
      <c r="AP199" s="106">
        <f t="shared" ref="AP199" si="487">(ROUND(AO199,1)-ROUND(AO198,1))</f>
        <v>-1.3999999999999986</v>
      </c>
      <c r="AQ199" s="14">
        <f t="shared" ref="AQ199" si="488">(ROUND(AO199,1)-ROUND(AO187,1))</f>
        <v>-1.8999999999999986</v>
      </c>
      <c r="AR199" s="116">
        <v>50.506421334263003</v>
      </c>
      <c r="AS199" s="16">
        <f t="shared" si="346"/>
        <v>-0.20000000000000284</v>
      </c>
    </row>
    <row r="200" spans="1:45">
      <c r="A200" s="21"/>
      <c r="B200" s="61" t="s">
        <v>7</v>
      </c>
      <c r="C200" s="121">
        <v>49.461539999999999</v>
      </c>
      <c r="D200" s="13">
        <f t="shared" ref="D200" si="489">(ROUND(C200,1)-ROUND(C188,1))</f>
        <v>14.899999999999999</v>
      </c>
      <c r="E200" s="105">
        <v>51.607825705574498</v>
      </c>
      <c r="F200" s="106">
        <f t="shared" ref="F200" si="490">(ROUND(E200,1)-ROUND(E199,1))</f>
        <v>1.8999999999999986</v>
      </c>
      <c r="G200" s="14">
        <f t="shared" ref="G200" si="491">(ROUND(E200,1)-ROUND(E188,1))</f>
        <v>17.600000000000001</v>
      </c>
      <c r="H200" s="105">
        <v>51.627746880802803</v>
      </c>
      <c r="I200" s="109">
        <f t="shared" ref="I200" si="492">(ROUND(H200,1)-ROUND(H199,1))</f>
        <v>0.89999999999999858</v>
      </c>
      <c r="J200" s="121">
        <v>52.233730000000001</v>
      </c>
      <c r="K200" s="13">
        <f t="shared" ref="K200" si="493">(ROUND(J200,1)-ROUND(J188,1))</f>
        <v>13.400000000000006</v>
      </c>
      <c r="L200" s="105">
        <v>52.561286775889499</v>
      </c>
      <c r="M200" s="106">
        <f t="shared" ref="M200" si="494">(ROUND(L200,1)-ROUND(L199,1))</f>
        <v>2.1000000000000014</v>
      </c>
      <c r="N200" s="14">
        <f t="shared" ref="N200" si="495">(ROUND(L200,1)-ROUND(L188,1))</f>
        <v>14.899999999999999</v>
      </c>
      <c r="O200" s="116">
        <v>52.303298237075502</v>
      </c>
      <c r="P200" s="16">
        <f t="shared" ref="P200" si="496">(ROUND(O200,1)-ROUND(O199,1))</f>
        <v>0.89999999999999858</v>
      </c>
      <c r="Q200" s="121">
        <v>49.23077</v>
      </c>
      <c r="R200" s="13">
        <f t="shared" ref="R200" si="497">(ROUND(Q200,1)-ROUND(Q188,1))</f>
        <v>28.800000000000004</v>
      </c>
      <c r="S200" s="105">
        <v>53.301563044047903</v>
      </c>
      <c r="T200" s="106">
        <f t="shared" ref="T200" si="498">(ROUND(S200,1)-ROUND(S199,1))</f>
        <v>3.2999999999999972</v>
      </c>
      <c r="U200" s="14">
        <f t="shared" ref="U200" si="499">(ROUND(S200,1)-ROUND(S188,1))</f>
        <v>33.9</v>
      </c>
      <c r="V200" s="117">
        <v>53.609676266215303</v>
      </c>
      <c r="W200" s="16">
        <f t="shared" ref="W200" si="500">(ROUND(V200,1)-ROUND(V199,1))</f>
        <v>1.6000000000000014</v>
      </c>
      <c r="X200" s="121">
        <v>51.153849999999998</v>
      </c>
      <c r="Y200" s="13">
        <f t="shared" ref="Y200" si="501">(ROUND(X200,1)-ROUND(X188,1))</f>
        <v>28.800000000000004</v>
      </c>
      <c r="Z200" s="105">
        <v>53.204731205803</v>
      </c>
      <c r="AA200" s="106">
        <f t="shared" ref="AA200" si="502">(ROUND(Z200,1)-ROUND(Z199,1))</f>
        <v>3.4000000000000057</v>
      </c>
      <c r="AB200" s="14">
        <f t="shared" ref="AB200" si="503">(ROUND(Z200,1)-ROUND(Z188,1))</f>
        <v>31.500000000000004</v>
      </c>
      <c r="AC200" s="116">
        <v>52.965582379785403</v>
      </c>
      <c r="AD200" s="16">
        <f t="shared" ref="AD200" si="504">(ROUND(AC200,1)-ROUND(AC199,1))</f>
        <v>1.5</v>
      </c>
      <c r="AE200" s="121">
        <v>51.923079999999999</v>
      </c>
      <c r="AF200" s="13">
        <f t="shared" ref="AF200" si="505">(ROUND(AE200,1)-ROUND(AE188,1))</f>
        <v>10.100000000000001</v>
      </c>
      <c r="AG200" s="105">
        <v>48.897960088876502</v>
      </c>
      <c r="AH200" s="106">
        <f t="shared" ref="AH200" si="506">(ROUND(AG200,1)-ROUND(AG199,1))</f>
        <v>-0.10000000000000142</v>
      </c>
      <c r="AI200" s="14">
        <f t="shared" ref="AI200" si="507">(ROUND(AG200,1)-ROUND(AG188,1))</f>
        <v>7.5</v>
      </c>
      <c r="AJ200" s="116">
        <v>49.658514578243398</v>
      </c>
      <c r="AK200" s="16">
        <f t="shared" ref="AK200" si="508">(ROUND(AJ200,1)-ROUND(AJ199,1))</f>
        <v>0.80000000000000426</v>
      </c>
      <c r="AL200" s="121">
        <v>48.076920000000001</v>
      </c>
      <c r="AM200" s="13">
        <f t="shared" ref="AM200" si="509">(ROUND(AL200,1)-ROUND(AL199,1))</f>
        <v>-1.5</v>
      </c>
      <c r="AN200" s="17">
        <f t="shared" ref="AN200" si="510">(ROUND(AL200,1)-ROUND(AL188,1))</f>
        <v>-5.8999999999999986</v>
      </c>
      <c r="AO200" s="105">
        <v>51.396650000000001</v>
      </c>
      <c r="AP200" s="106">
        <f t="shared" ref="AP200" si="511">(ROUND(AO200,1)-ROUND(AO199,1))</f>
        <v>1.7999999999999972</v>
      </c>
      <c r="AQ200" s="14">
        <f t="shared" ref="AQ200" si="512">(ROUND(AO200,1)-ROUND(AO188,1))</f>
        <v>-2.6000000000000014</v>
      </c>
      <c r="AR200" s="116">
        <v>50.364611667677501</v>
      </c>
      <c r="AS200" s="16">
        <f t="shared" si="346"/>
        <v>-0.10000000000000142</v>
      </c>
    </row>
    <row r="201" spans="1:45">
      <c r="A201" s="21"/>
      <c r="B201" s="61" t="s">
        <v>6</v>
      </c>
      <c r="C201" s="121">
        <v>53.78472</v>
      </c>
      <c r="D201" s="13">
        <f t="shared" ref="D201" si="513">(ROUND(C201,1)-ROUND(C189,1))</f>
        <v>16.199999999999996</v>
      </c>
      <c r="E201" s="105">
        <v>53.470177562155797</v>
      </c>
      <c r="F201" s="106">
        <f t="shared" ref="F201" si="514">(ROUND(E201,1)-ROUND(E200,1))</f>
        <v>1.8999999999999986</v>
      </c>
      <c r="G201" s="14">
        <f t="shared" ref="G201" si="515">(ROUND(E201,1)-ROUND(E189,1))</f>
        <v>16.299999999999997</v>
      </c>
      <c r="H201" s="105">
        <v>52.359018921748003</v>
      </c>
      <c r="I201" s="109">
        <f t="shared" ref="I201" si="516">(ROUND(H201,1)-ROUND(H200,1))</f>
        <v>0.79999999999999716</v>
      </c>
      <c r="J201" s="121">
        <v>55.33914</v>
      </c>
      <c r="K201" s="13">
        <f t="shared" ref="K201" si="517">(ROUND(J201,1)-ROUND(J189,1))</f>
        <v>16.099999999999994</v>
      </c>
      <c r="L201" s="105">
        <v>53.9795784161686</v>
      </c>
      <c r="M201" s="106">
        <f t="shared" ref="M201" si="518">(ROUND(L201,1)-ROUND(L200,1))</f>
        <v>1.3999999999999986</v>
      </c>
      <c r="N201" s="14">
        <f t="shared" ref="N201" si="519">(ROUND(L201,1)-ROUND(L189,1))</f>
        <v>16.200000000000003</v>
      </c>
      <c r="O201" s="116">
        <v>53.030694213719499</v>
      </c>
      <c r="P201" s="16">
        <f t="shared" ref="P201" si="520">(ROUND(O201,1)-ROUND(O200,1))</f>
        <v>0.70000000000000284</v>
      </c>
      <c r="Q201" s="121">
        <v>57.22222</v>
      </c>
      <c r="R201" s="13">
        <f t="shared" ref="R201" si="521">(ROUND(Q201,1)-ROUND(Q189,1))</f>
        <v>28.900000000000002</v>
      </c>
      <c r="S201" s="105">
        <v>56.565819781427102</v>
      </c>
      <c r="T201" s="106">
        <f t="shared" ref="T201" si="522">(ROUND(S201,1)-ROUND(S200,1))</f>
        <v>3.3000000000000043</v>
      </c>
      <c r="U201" s="14">
        <f t="shared" ref="U201" si="523">(ROUND(S201,1)-ROUND(S189,1))</f>
        <v>29.1</v>
      </c>
      <c r="V201" s="117">
        <v>54.897577712853099</v>
      </c>
      <c r="W201" s="16">
        <f t="shared" ref="W201" si="524">(ROUND(V201,1)-ROUND(V200,1))</f>
        <v>1.2999999999999972</v>
      </c>
      <c r="X201" s="121">
        <v>56.666670000000003</v>
      </c>
      <c r="Y201" s="13">
        <f t="shared" ref="Y201" si="525">(ROUND(X201,1)-ROUND(X189,1))</f>
        <v>28.200000000000003</v>
      </c>
      <c r="Z201" s="105">
        <v>56.016359204246399</v>
      </c>
      <c r="AA201" s="106">
        <f t="shared" ref="AA201" si="526">(ROUND(Z201,1)-ROUND(Z200,1))</f>
        <v>2.7999999999999972</v>
      </c>
      <c r="AB201" s="14">
        <f t="shared" ref="AB201" si="527">(ROUND(Z201,1)-ROUND(Z189,1))</f>
        <v>28.4</v>
      </c>
      <c r="AC201" s="116">
        <v>54.032144731694203</v>
      </c>
      <c r="AD201" s="16">
        <f t="shared" ref="AD201" si="528">(ROUND(AC201,1)-ROUND(AC200,1))</f>
        <v>1</v>
      </c>
      <c r="AE201" s="121">
        <v>51.52778</v>
      </c>
      <c r="AF201" s="13">
        <f t="shared" ref="AF201" si="529">(ROUND(AE201,1)-ROUND(AE189,1))</f>
        <v>10.100000000000001</v>
      </c>
      <c r="AG201" s="105">
        <v>51.330707135831297</v>
      </c>
      <c r="AH201" s="106">
        <f t="shared" ref="AH201" si="530">(ROUND(AG201,1)-ROUND(AG200,1))</f>
        <v>2.3999999999999986</v>
      </c>
      <c r="AI201" s="14">
        <f t="shared" ref="AI201" si="531">(ROUND(AG201,1)-ROUND(AG189,1))</f>
        <v>10.099999999999994</v>
      </c>
      <c r="AJ201" s="116">
        <v>50.267999030505401</v>
      </c>
      <c r="AK201" s="16">
        <f t="shared" ref="AK201" si="532">(ROUND(AJ201,1)-ROUND(AJ200,1))</f>
        <v>0.59999999999999432</v>
      </c>
      <c r="AL201" s="121">
        <v>49.72222</v>
      </c>
      <c r="AM201" s="13">
        <f t="shared" ref="AM201" si="533">(ROUND(AL201,1)-ROUND(AL200,1))</f>
        <v>1.6000000000000014</v>
      </c>
      <c r="AN201" s="17">
        <f t="shared" ref="AN201" si="534">(ROUND(AL201,1)-ROUND(AL189,1))</f>
        <v>-2.3999999999999986</v>
      </c>
      <c r="AO201" s="105">
        <v>49.72222</v>
      </c>
      <c r="AP201" s="106">
        <f t="shared" ref="AP201" si="535">(ROUND(AO201,1)-ROUND(AO200,1))</f>
        <v>-1.6999999999999957</v>
      </c>
      <c r="AQ201" s="14">
        <f t="shared" ref="AQ201" si="536">(ROUND(AO201,1)-ROUND(AO189,1))</f>
        <v>-2.3999999999999986</v>
      </c>
      <c r="AR201" s="116">
        <v>50.300001630014101</v>
      </c>
      <c r="AS201" s="16">
        <f t="shared" si="346"/>
        <v>-0.10000000000000142</v>
      </c>
    </row>
    <row r="202" spans="1:45">
      <c r="A202" s="21"/>
      <c r="B202" s="61" t="s">
        <v>8</v>
      </c>
      <c r="C202" s="121">
        <v>53.372520000000002</v>
      </c>
      <c r="D202" s="13">
        <f t="shared" ref="D202" si="537">(ROUND(C202,1)-ROUND(C190,1))</f>
        <v>11.299999999999997</v>
      </c>
      <c r="E202" s="105">
        <v>53.631999318713</v>
      </c>
      <c r="F202" s="106">
        <f t="shared" ref="F202" si="538">(ROUND(E202,1)-ROUND(E201,1))</f>
        <v>0.10000000000000142</v>
      </c>
      <c r="G202" s="14">
        <f t="shared" ref="G202" si="539">(ROUND(E202,1)-ROUND(E190,1))</f>
        <v>11.200000000000003</v>
      </c>
      <c r="H202" s="105">
        <v>52.726462832927901</v>
      </c>
      <c r="I202" s="109">
        <f t="shared" ref="I202" si="540">(ROUND(H202,1)-ROUND(H201,1))</f>
        <v>0.30000000000000426</v>
      </c>
      <c r="J202" s="121">
        <v>52.771149999999999</v>
      </c>
      <c r="K202" s="13">
        <f t="shared" ref="K202" si="541">(ROUND(J202,1)-ROUND(J190,1))</f>
        <v>9.7999999999999972</v>
      </c>
      <c r="L202" s="105">
        <v>53.546607118716402</v>
      </c>
      <c r="M202" s="106">
        <f t="shared" ref="M202" si="542">(ROUND(L202,1)-ROUND(L201,1))</f>
        <v>-0.5</v>
      </c>
      <c r="N202" s="14">
        <f t="shared" ref="N202" si="543">(ROUND(L202,1)-ROUND(L190,1))</f>
        <v>9.7000000000000028</v>
      </c>
      <c r="O202" s="116">
        <v>53.406161769086602</v>
      </c>
      <c r="P202" s="16">
        <f t="shared" ref="P202" si="544">(ROUND(O202,1)-ROUND(O201,1))</f>
        <v>0.39999999999999858</v>
      </c>
      <c r="Q202" s="121">
        <v>57.054459999999999</v>
      </c>
      <c r="R202" s="13">
        <f t="shared" ref="R202" si="545">(ROUND(Q202,1)-ROUND(Q190,1))</f>
        <v>19.5</v>
      </c>
      <c r="S202" s="105">
        <v>57.404068022408502</v>
      </c>
      <c r="T202" s="106">
        <f t="shared" ref="T202" si="546">(ROUND(S202,1)-ROUND(S201,1))</f>
        <v>0.79999999999999716</v>
      </c>
      <c r="U202" s="14">
        <f t="shared" ref="U202" si="547">(ROUND(S202,1)-ROUND(S190,1))</f>
        <v>19.799999999999997</v>
      </c>
      <c r="V202" s="117">
        <v>55.542334237854902</v>
      </c>
      <c r="W202" s="16">
        <f t="shared" ref="W202" si="548">(ROUND(V202,1)-ROUND(V201,1))</f>
        <v>0.60000000000000142</v>
      </c>
      <c r="X202" s="121">
        <v>55.569310000000002</v>
      </c>
      <c r="Y202" s="13">
        <f t="shared" ref="Y202" si="549">(ROUND(X202,1)-ROUND(X190,1))</f>
        <v>18.100000000000001</v>
      </c>
      <c r="Z202" s="105">
        <v>56.351252342071803</v>
      </c>
      <c r="AA202" s="106">
        <f t="shared" ref="AA202" si="550">(ROUND(Z202,1)-ROUND(Z201,1))</f>
        <v>0.39999999999999858</v>
      </c>
      <c r="AB202" s="14">
        <f t="shared" ref="AB202" si="551">(ROUND(Z202,1)-ROUND(Z190,1))</f>
        <v>18.399999999999999</v>
      </c>
      <c r="AC202" s="116">
        <v>54.472045775599298</v>
      </c>
      <c r="AD202" s="16">
        <f t="shared" ref="AD202" si="552">(ROUND(AC202,1)-ROUND(AC201,1))</f>
        <v>0.5</v>
      </c>
      <c r="AE202" s="121">
        <v>51.36139</v>
      </c>
      <c r="AF202" s="13">
        <f t="shared" ref="AF202" si="553">(ROUND(AE202,1)-ROUND(AE190,1))</f>
        <v>9.6000000000000014</v>
      </c>
      <c r="AG202" s="105">
        <v>50.981024793744297</v>
      </c>
      <c r="AH202" s="106">
        <f t="shared" ref="AH202" si="554">(ROUND(AG202,1)-ROUND(AG201,1))</f>
        <v>-0.29999999999999716</v>
      </c>
      <c r="AI202" s="14">
        <f t="shared" ref="AI202" si="555">(ROUND(AG202,1)-ROUND(AG190,1))</f>
        <v>8.8999999999999986</v>
      </c>
      <c r="AJ202" s="116">
        <v>50.711757044733197</v>
      </c>
      <c r="AK202" s="16">
        <f t="shared" ref="AK202" si="556">(ROUND(AJ202,1)-ROUND(AJ201,1))</f>
        <v>0.40000000000000568</v>
      </c>
      <c r="AL202" s="121">
        <v>49.504950000000001</v>
      </c>
      <c r="AM202" s="13">
        <f t="shared" ref="AM202" si="557">(ROUND(AL202,1)-ROUND(AL201,1))</f>
        <v>-0.20000000000000284</v>
      </c>
      <c r="AN202" s="17">
        <f t="shared" ref="AN202" si="558">(ROUND(AL202,1)-ROUND(AL190,1))</f>
        <v>-2</v>
      </c>
      <c r="AO202" s="105">
        <v>49.21875</v>
      </c>
      <c r="AP202" s="106">
        <f t="shared" ref="AP202" si="559">(ROUND(AO202,1)-ROUND(AO201,1))</f>
        <v>-0.5</v>
      </c>
      <c r="AQ202" s="14">
        <f t="shared" ref="AQ202" si="560">(ROUND(AO202,1)-ROUND(AO190,1))</f>
        <v>-2.2999999999999972</v>
      </c>
      <c r="AR202" s="116">
        <v>50.303349029574399</v>
      </c>
      <c r="AS202" s="16">
        <f t="shared" si="346"/>
        <v>0</v>
      </c>
    </row>
    <row r="203" spans="1:45">
      <c r="A203" s="21"/>
      <c r="B203" s="61" t="s">
        <v>8</v>
      </c>
      <c r="C203" s="121">
        <v>52.286589999999997</v>
      </c>
      <c r="D203" s="13">
        <f t="shared" ref="D203" si="561">(ROUND(C203,1)-ROUND(C191,1))</f>
        <v>5.8999999999999986</v>
      </c>
      <c r="E203" s="105">
        <v>52.908509368386703</v>
      </c>
      <c r="F203" s="106">
        <f t="shared" ref="F203" si="562">(ROUND(E203,1)-ROUND(E202,1))</f>
        <v>-0.70000000000000284</v>
      </c>
      <c r="G203" s="14">
        <f t="shared" ref="G203" si="563">(ROUND(E203,1)-ROUND(E191,1))</f>
        <v>5.7999999999999972</v>
      </c>
      <c r="H203" s="105">
        <v>52.664082660590701</v>
      </c>
      <c r="I203" s="109">
        <f t="shared" ref="I203" si="564">(ROUND(H203,1)-ROUND(H202,1))</f>
        <v>0</v>
      </c>
      <c r="J203" s="121">
        <v>53.245100000000001</v>
      </c>
      <c r="K203" s="13">
        <f t="shared" ref="K203" si="565">(ROUND(J203,1)-ROUND(J191,1))</f>
        <v>6.5</v>
      </c>
      <c r="L203" s="105">
        <v>53.605800529506602</v>
      </c>
      <c r="M203" s="106">
        <f t="shared" ref="M203" si="566">(ROUND(L203,1)-ROUND(L202,1))</f>
        <v>0.10000000000000142</v>
      </c>
      <c r="N203" s="14">
        <f t="shared" ref="N203" si="567">(ROUND(L203,1)-ROUND(L191,1))</f>
        <v>6.5</v>
      </c>
      <c r="O203" s="116">
        <v>53.421800503083197</v>
      </c>
      <c r="P203" s="16">
        <f t="shared" ref="P203" si="568">(ROUND(O203,1)-ROUND(O202,1))</f>
        <v>0</v>
      </c>
      <c r="Q203" s="121">
        <v>55.243899999999996</v>
      </c>
      <c r="R203" s="13">
        <f t="shared" ref="R203" si="569">(ROUND(Q203,1)-ROUND(Q191,1))</f>
        <v>10.700000000000003</v>
      </c>
      <c r="S203" s="105">
        <v>56.3323312025557</v>
      </c>
      <c r="T203" s="106">
        <f t="shared" ref="T203" si="570">(ROUND(S203,1)-ROUND(S202,1))</f>
        <v>-1.1000000000000014</v>
      </c>
      <c r="U203" s="14">
        <f t="shared" ref="U203" si="571">(ROUND(S203,1)-ROUND(S191,1))</f>
        <v>10.399999999999999</v>
      </c>
      <c r="V203" s="117">
        <v>55.413353634254499</v>
      </c>
      <c r="W203" s="16">
        <f t="shared" ref="W203" si="572">(ROUND(V203,1)-ROUND(V202,1))</f>
        <v>-0.10000000000000142</v>
      </c>
      <c r="X203" s="121">
        <v>52.682929999999999</v>
      </c>
      <c r="Y203" s="13">
        <f t="shared" ref="Y203" si="573">(ROUND(X203,1)-ROUND(X191,1))</f>
        <v>8</v>
      </c>
      <c r="Z203" s="105">
        <v>54.060500089486503</v>
      </c>
      <c r="AA203" s="106">
        <f t="shared" ref="AA203" si="574">(ROUND(Z203,1)-ROUND(Z202,1))</f>
        <v>-2.2999999999999972</v>
      </c>
      <c r="AB203" s="14">
        <f t="shared" ref="AB203" si="575">(ROUND(Z203,1)-ROUND(Z191,1))</f>
        <v>7.8999999999999986</v>
      </c>
      <c r="AC203" s="116">
        <v>54.284032422299902</v>
      </c>
      <c r="AD203" s="16">
        <f t="shared" ref="AD203" si="576">(ROUND(AC203,1)-ROUND(AC202,1))</f>
        <v>-0.20000000000000284</v>
      </c>
      <c r="AE203" s="121">
        <v>50.365850000000002</v>
      </c>
      <c r="AF203" s="13">
        <f t="shared" ref="AF203" si="577">(ROUND(AE203,1)-ROUND(AE191,1))</f>
        <v>7</v>
      </c>
      <c r="AG203" s="105">
        <v>51.138018994454903</v>
      </c>
      <c r="AH203" s="106">
        <f t="shared" ref="AH203" si="578">(ROUND(AG203,1)-ROUND(AG202,1))</f>
        <v>0.10000000000000142</v>
      </c>
      <c r="AI203" s="14">
        <f t="shared" ref="AI203" si="579">(ROUND(AG203,1)-ROUND(AG191,1))</f>
        <v>7.2000000000000028</v>
      </c>
      <c r="AJ203" s="116">
        <v>51.050234615930798</v>
      </c>
      <c r="AK203" s="16">
        <f t="shared" ref="AK203" si="580">(ROUND(AJ203,1)-ROUND(AJ202,1))</f>
        <v>0.39999999999999858</v>
      </c>
      <c r="AL203" s="121">
        <v>50.853659999999998</v>
      </c>
      <c r="AM203" s="13">
        <f t="shared" ref="AM203" si="581">(ROUND(AL203,1)-ROUND(AL202,1))</f>
        <v>1.3999999999999986</v>
      </c>
      <c r="AN203" s="17">
        <f t="shared" ref="AN203" si="582">(ROUND(AL203,1)-ROUND(AL191,1))</f>
        <v>-2</v>
      </c>
      <c r="AO203" s="105">
        <v>50.853659999999998</v>
      </c>
      <c r="AP203" s="106">
        <f t="shared" ref="AP203" si="583">(ROUND(AO203,1)-ROUND(AO202,1))</f>
        <v>1.6999999999999957</v>
      </c>
      <c r="AQ203" s="14">
        <f t="shared" ref="AQ203" si="584">(ROUND(AO203,1)-ROUND(AO191,1))</f>
        <v>-2</v>
      </c>
      <c r="AR203" s="116">
        <v>50.354485046035897</v>
      </c>
      <c r="AS203" s="16">
        <f t="shared" si="346"/>
        <v>0.10000000000000142</v>
      </c>
    </row>
    <row r="204" spans="1:45">
      <c r="A204" s="21"/>
      <c r="B204" s="61" t="s">
        <v>7</v>
      </c>
      <c r="C204" s="121">
        <v>50.833329999999997</v>
      </c>
      <c r="D204" s="13">
        <f t="shared" ref="D204" si="585">(ROUND(C204,1)-ROUND(C192,1))</f>
        <v>3</v>
      </c>
      <c r="E204" s="105">
        <v>51.193301078920101</v>
      </c>
      <c r="F204" s="106">
        <f t="shared" ref="F204" si="586">(ROUND(E204,1)-ROUND(E203,1))</f>
        <v>-1.6999999999999957</v>
      </c>
      <c r="G204" s="14">
        <f t="shared" ref="G204" si="587">(ROUND(E204,1)-ROUND(E192,1))</f>
        <v>3.2000000000000028</v>
      </c>
      <c r="H204" s="105">
        <v>52.353948001572199</v>
      </c>
      <c r="I204" s="109">
        <f t="shared" ref="I204" si="588">(ROUND(H204,1)-ROUND(H203,1))</f>
        <v>-0.30000000000000426</v>
      </c>
      <c r="J204" s="121">
        <v>49.127510000000001</v>
      </c>
      <c r="K204" s="13">
        <f t="shared" ref="K204" si="589">(ROUND(J204,1)-ROUND(J192,1))</f>
        <v>-0.60000000000000142</v>
      </c>
      <c r="L204" s="105">
        <v>48.630566660841801</v>
      </c>
      <c r="M204" s="106">
        <f t="shared" ref="M204" si="590">(ROUND(L204,1)-ROUND(L203,1))</f>
        <v>-5</v>
      </c>
      <c r="N204" s="14">
        <f t="shared" ref="N204" si="591">(ROUND(L204,1)-ROUND(L192,1))</f>
        <v>-0.29999999999999716</v>
      </c>
      <c r="O204" s="116">
        <v>53.143553639618801</v>
      </c>
      <c r="P204" s="16">
        <f t="shared" ref="P204" si="592">(ROUND(O204,1)-ROUND(O203,1))</f>
        <v>-0.29999999999999716</v>
      </c>
      <c r="Q204" s="121">
        <v>51.538460000000001</v>
      </c>
      <c r="R204" s="13">
        <f t="shared" ref="R204" si="593">(ROUND(Q204,1)-ROUND(Q192,1))</f>
        <v>3.8999999999999986</v>
      </c>
      <c r="S204" s="105">
        <v>52.629852124434898</v>
      </c>
      <c r="T204" s="106">
        <f t="shared" ref="T204" si="594">(ROUND(S204,1)-ROUND(S203,1))</f>
        <v>-3.6999999999999957</v>
      </c>
      <c r="U204" s="14">
        <f t="shared" ref="U204" si="595">(ROUND(S204,1)-ROUND(S192,1))</f>
        <v>4.3999999999999986</v>
      </c>
      <c r="V204" s="117">
        <v>54.791288599338202</v>
      </c>
      <c r="W204" s="16">
        <f t="shared" ref="W204" si="596">(ROUND(V204,1)-ROUND(V203,1))</f>
        <v>-0.60000000000000142</v>
      </c>
      <c r="X204" s="121">
        <v>51.538460000000001</v>
      </c>
      <c r="Y204" s="13">
        <f t="shared" ref="Y204" si="597">(ROUND(X204,1)-ROUND(X192,1))</f>
        <v>3.8999999999999986</v>
      </c>
      <c r="Z204" s="105">
        <v>51.986900753146799</v>
      </c>
      <c r="AA204" s="106">
        <f t="shared" ref="AA204" si="598">(ROUND(Z204,1)-ROUND(Z203,1))</f>
        <v>-2.1000000000000014</v>
      </c>
      <c r="AB204" s="14">
        <f t="shared" ref="AB204" si="599">(ROUND(Z204,1)-ROUND(Z192,1))</f>
        <v>4.2000000000000028</v>
      </c>
      <c r="AC204" s="116">
        <v>53.8704638632084</v>
      </c>
      <c r="AD204" s="16">
        <f t="shared" ref="AD204" si="600">(ROUND(AC204,1)-ROUND(AC203,1))</f>
        <v>-0.39999999999999858</v>
      </c>
      <c r="AE204" s="121">
        <v>50.128210000000003</v>
      </c>
      <c r="AF204" s="13">
        <f t="shared" ref="AF204" si="601">(ROUND(AE204,1)-ROUND(AE192,1))</f>
        <v>5.8000000000000043</v>
      </c>
      <c r="AG204" s="105">
        <v>50.677015052632903</v>
      </c>
      <c r="AH204" s="106">
        <f t="shared" ref="AH204" si="602">(ROUND(AG204,1)-ROUND(AG203,1))</f>
        <v>-0.39999999999999858</v>
      </c>
      <c r="AI204" s="14">
        <f t="shared" ref="AI204" si="603">(ROUND(AG204,1)-ROUND(AG192,1))</f>
        <v>5.9000000000000057</v>
      </c>
      <c r="AJ204" s="116">
        <v>51.4090534485386</v>
      </c>
      <c r="AK204" s="16">
        <f t="shared" ref="AK204" si="604">(ROUND(AJ204,1)-ROUND(AJ203,1))</f>
        <v>0.29999999999999716</v>
      </c>
      <c r="AL204" s="121">
        <v>50.128210000000003</v>
      </c>
      <c r="AM204" s="13">
        <f t="shared" ref="AM204" si="605">(ROUND(AL204,1)-ROUND(AL203,1))</f>
        <v>-0.79999999999999716</v>
      </c>
      <c r="AN204" s="17">
        <f t="shared" ref="AN204" si="606">(ROUND(AL204,1)-ROUND(AL192,1))</f>
        <v>-1.3999999999999986</v>
      </c>
      <c r="AO204" s="105">
        <v>50.128210000000003</v>
      </c>
      <c r="AP204" s="106">
        <f t="shared" ref="AP204" si="607">(ROUND(AO204,1)-ROUND(AO203,1))</f>
        <v>-0.79999999999999716</v>
      </c>
      <c r="AQ204" s="14">
        <f t="shared" ref="AQ204" si="608">(ROUND(AO204,1)-ROUND(AO192,1))</f>
        <v>-1.3999999999999986</v>
      </c>
      <c r="AR204" s="116">
        <v>50.414427753416597</v>
      </c>
      <c r="AS204" s="16">
        <f t="shared" si="346"/>
        <v>0</v>
      </c>
    </row>
    <row r="205" spans="1:45">
      <c r="A205" s="21"/>
      <c r="B205" s="61" t="s">
        <v>9</v>
      </c>
      <c r="C205" s="121">
        <v>51.243929999999999</v>
      </c>
      <c r="D205" s="13">
        <f t="shared" ref="D205" si="609">(ROUND(C205,1)-ROUND(C193,1))</f>
        <v>1.2000000000000028</v>
      </c>
      <c r="E205" s="105">
        <v>51.513658864865903</v>
      </c>
      <c r="F205" s="106">
        <f t="shared" ref="F205" si="610">(ROUND(E205,1)-ROUND(E204,1))</f>
        <v>0.29999999999999716</v>
      </c>
      <c r="G205" s="14">
        <f t="shared" ref="G205" si="611">(ROUND(E205,1)-ROUND(E193,1))</f>
        <v>1.2999999999999972</v>
      </c>
      <c r="H205" s="105">
        <v>51.982031106624</v>
      </c>
      <c r="I205" s="109">
        <f t="shared" ref="I205" si="612">(ROUND(H205,1)-ROUND(H204,1))</f>
        <v>-0.39999999999999858</v>
      </c>
      <c r="J205" s="121">
        <v>51.99147</v>
      </c>
      <c r="K205" s="13">
        <f t="shared" ref="K205" si="613">(ROUND(J205,1)-ROUND(J193,1))</f>
        <v>1.3999999999999986</v>
      </c>
      <c r="L205" s="105">
        <v>52.1009647105464</v>
      </c>
      <c r="M205" s="106">
        <f t="shared" ref="M205" si="614">(ROUND(L205,1)-ROUND(L204,1))</f>
        <v>3.5</v>
      </c>
      <c r="N205" s="14">
        <f t="shared" ref="N205" si="615">(ROUND(L205,1)-ROUND(L193,1))</f>
        <v>1.5</v>
      </c>
      <c r="O205" s="116">
        <v>52.693436148791797</v>
      </c>
      <c r="P205" s="16">
        <f t="shared" ref="P205" si="616">(ROUND(O205,1)-ROUND(O204,1))</f>
        <v>-0.39999999999999858</v>
      </c>
      <c r="Q205" s="121">
        <v>52.791260000000001</v>
      </c>
      <c r="R205" s="13">
        <f t="shared" ref="R205" si="617">(ROUND(Q205,1)-ROUND(Q193,1))</f>
        <v>1.3999999999999986</v>
      </c>
      <c r="S205" s="105">
        <v>53.536018351448703</v>
      </c>
      <c r="T205" s="106">
        <f t="shared" ref="T205" si="618">(ROUND(S205,1)-ROUND(S204,1))</f>
        <v>0.89999999999999858</v>
      </c>
      <c r="U205" s="14">
        <f t="shared" ref="U205" si="619">(ROUND(S205,1)-ROUND(S193,1))</f>
        <v>1.6000000000000014</v>
      </c>
      <c r="V205" s="117">
        <v>54.008222140794999</v>
      </c>
      <c r="W205" s="16">
        <f t="shared" ref="W205" si="620">(ROUND(V205,1)-ROUND(V204,1))</f>
        <v>-0.79999999999999716</v>
      </c>
      <c r="X205" s="121">
        <v>51.334949999999999</v>
      </c>
      <c r="Y205" s="13">
        <f t="shared" ref="Y205" si="621">(ROUND(X205,1)-ROUND(X193,1))</f>
        <v>1.6999999999999957</v>
      </c>
      <c r="Z205" s="105">
        <v>52.157224155231702</v>
      </c>
      <c r="AA205" s="106">
        <f t="shared" ref="AA205" si="622">(ROUND(Z205,1)-ROUND(Z204,1))</f>
        <v>0.20000000000000284</v>
      </c>
      <c r="AB205" s="14">
        <f t="shared" ref="AB205" si="623">(ROUND(Z205,1)-ROUND(Z193,1))</f>
        <v>2</v>
      </c>
      <c r="AC205" s="116">
        <v>53.574919254039898</v>
      </c>
      <c r="AD205" s="16">
        <f t="shared" ref="AD205" si="624">(ROUND(AC205,1)-ROUND(AC204,1))</f>
        <v>-0.29999999999999716</v>
      </c>
      <c r="AE205" s="121">
        <v>51.213590000000003</v>
      </c>
      <c r="AF205" s="13">
        <f t="shared" ref="AF205" si="625">(ROUND(AE205,1)-ROUND(AE193,1))</f>
        <v>4.2000000000000028</v>
      </c>
      <c r="AG205" s="105">
        <v>51.324021911922401</v>
      </c>
      <c r="AH205" s="106">
        <f t="shared" ref="AH205" si="626">(ROUND(AG205,1)-ROUND(AG204,1))</f>
        <v>0.59999999999999432</v>
      </c>
      <c r="AI205" s="14">
        <f t="shared" ref="AI205" si="627">(ROUND(AG205,1)-ROUND(AG193,1))</f>
        <v>4.0999999999999943</v>
      </c>
      <c r="AJ205" s="116">
        <v>51.849981472558703</v>
      </c>
      <c r="AK205" s="16">
        <f t="shared" ref="AK205" si="628">(ROUND(AJ205,1)-ROUND(AJ204,1))</f>
        <v>0.39999999999999858</v>
      </c>
      <c r="AL205" s="121">
        <v>49.635919999999999</v>
      </c>
      <c r="AM205" s="13">
        <f t="shared" ref="AM205" si="629">(ROUND(AL205,1)-ROUND(AL204,1))</f>
        <v>-0.5</v>
      </c>
      <c r="AN205" s="17">
        <f t="shared" ref="AN205" si="630">(ROUND(AL205,1)-ROUND(AL193,1))</f>
        <v>-2.3999999999999986</v>
      </c>
      <c r="AO205" s="105">
        <v>49.635919999999999</v>
      </c>
      <c r="AP205" s="106">
        <f t="shared" ref="AP205" si="631">(ROUND(AO205,1)-ROUND(AO204,1))</f>
        <v>-0.5</v>
      </c>
      <c r="AQ205" s="14">
        <f t="shared" ref="AQ205" si="632">(ROUND(AO205,1)-ROUND(AO193,1))</f>
        <v>-2.3999999999999986</v>
      </c>
      <c r="AR205" s="116">
        <v>50.452615581863697</v>
      </c>
      <c r="AS205" s="16">
        <f t="shared" si="346"/>
        <v>0.10000000000000142</v>
      </c>
    </row>
    <row r="206" spans="1:45">
      <c r="A206" s="21"/>
      <c r="B206" s="61" t="s">
        <v>10</v>
      </c>
      <c r="C206" s="121">
        <v>53.468899999999998</v>
      </c>
      <c r="D206" s="13">
        <f t="shared" ref="D206" si="633">(ROUND(C206,1)-ROUND(C194,1))</f>
        <v>4.3999999999999986</v>
      </c>
      <c r="E206" s="105">
        <v>52.6723461617052</v>
      </c>
      <c r="F206" s="106">
        <f t="shared" ref="F206" si="634">(ROUND(E206,1)-ROUND(E205,1))</f>
        <v>1.2000000000000028</v>
      </c>
      <c r="G206" s="14">
        <f t="shared" ref="G206" si="635">(ROUND(E206,1)-ROUND(E194,1))</f>
        <v>4.1000000000000014</v>
      </c>
      <c r="H206" s="105">
        <v>51.721907166129299</v>
      </c>
      <c r="I206" s="109">
        <f t="shared" ref="I206" si="636">(ROUND(H206,1)-ROUND(H205,1))</f>
        <v>-0.29999999999999716</v>
      </c>
      <c r="J206" s="121">
        <v>54.255270000000003</v>
      </c>
      <c r="K206" s="13">
        <f t="shared" ref="K206" si="637">(ROUND(J206,1)-ROUND(J194,1))</f>
        <v>3.6999999999999957</v>
      </c>
      <c r="L206" s="105">
        <v>53.117206673687797</v>
      </c>
      <c r="M206" s="106">
        <f t="shared" ref="M206" si="638">(ROUND(L206,1)-ROUND(L205,1))</f>
        <v>1</v>
      </c>
      <c r="N206" s="14">
        <f t="shared" ref="N206" si="639">(ROUND(L206,1)-ROUND(L194,1))</f>
        <v>3.1000000000000014</v>
      </c>
      <c r="O206" s="116">
        <v>52.263082602820901</v>
      </c>
      <c r="P206" s="16">
        <f t="shared" ref="P206" si="640">(ROUND(O206,1)-ROUND(O205,1))</f>
        <v>-0.40000000000000568</v>
      </c>
      <c r="Q206" s="121">
        <v>56.220100000000002</v>
      </c>
      <c r="R206" s="13">
        <f t="shared" ref="R206" si="641">(ROUND(Q206,1)-ROUND(Q194,1))</f>
        <v>6.9000000000000057</v>
      </c>
      <c r="S206" s="105">
        <v>53.880323704732902</v>
      </c>
      <c r="T206" s="106">
        <f t="shared" ref="T206" si="642">(ROUND(S206,1)-ROUND(S205,1))</f>
        <v>0.39999999999999858</v>
      </c>
      <c r="U206" s="14">
        <f t="shared" ref="U206" si="643">(ROUND(S206,1)-ROUND(S194,1))</f>
        <v>5.1000000000000014</v>
      </c>
      <c r="V206" s="117">
        <v>53.4350219177905</v>
      </c>
      <c r="W206" s="16">
        <f t="shared" ref="W206" si="644">(ROUND(V206,1)-ROUND(V205,1))</f>
        <v>-0.60000000000000142</v>
      </c>
      <c r="X206" s="121">
        <v>55.741630000000001</v>
      </c>
      <c r="Y206" s="13">
        <f t="shared" ref="Y206" si="645">(ROUND(X206,1)-ROUND(X194,1))</f>
        <v>6.9000000000000057</v>
      </c>
      <c r="Z206" s="105">
        <v>55.268141759518102</v>
      </c>
      <c r="AA206" s="106">
        <f t="shared" ref="AA206" si="646">(ROUND(Z206,1)-ROUND(Z205,1))</f>
        <v>3.0999999999999943</v>
      </c>
      <c r="AB206" s="14">
        <f t="shared" ref="AB206" si="647">(ROUND(Z206,1)-ROUND(Z194,1))</f>
        <v>7.5</v>
      </c>
      <c r="AC206" s="116">
        <v>53.597558662238797</v>
      </c>
      <c r="AD206" s="16">
        <f t="shared" ref="AD206" si="648">(ROUND(AC206,1)-ROUND(AC205,1))</f>
        <v>0</v>
      </c>
      <c r="AE206" s="121">
        <v>52.153109999999998</v>
      </c>
      <c r="AF206" s="13">
        <f t="shared" ref="AF206" si="649">(ROUND(AE206,1)-ROUND(AE194,1))</f>
        <v>6.1000000000000014</v>
      </c>
      <c r="AG206" s="105">
        <v>54.640710380655797</v>
      </c>
      <c r="AH206" s="106">
        <f t="shared" ref="AH206" si="650">(ROUND(AG206,1)-ROUND(AG205,1))</f>
        <v>3.3000000000000043</v>
      </c>
      <c r="AI206" s="14">
        <f t="shared" ref="AI206" si="651">(ROUND(AG206,1)-ROUND(AG194,1))</f>
        <v>9.3999999999999986</v>
      </c>
      <c r="AJ206" s="116">
        <v>52.317310778966501</v>
      </c>
      <c r="AK206" s="16">
        <f t="shared" ref="AK206" si="652">(ROUND(AJ206,1)-ROUND(AJ205,1))</f>
        <v>0.5</v>
      </c>
      <c r="AL206" s="121">
        <v>49.760770000000001</v>
      </c>
      <c r="AM206" s="13">
        <f t="shared" ref="AM206" si="653">(ROUND(AL206,1)-ROUND(AL205,1))</f>
        <v>0.19999999999999574</v>
      </c>
      <c r="AN206" s="17">
        <f t="shared" ref="AN206" si="654">(ROUND(AL206,1)-ROUND(AL194,1))</f>
        <v>-2.4000000000000057</v>
      </c>
      <c r="AO206" s="105">
        <v>52.153109999999998</v>
      </c>
      <c r="AP206" s="106">
        <f t="shared" ref="AP206" si="655">(ROUND(AO206,1)-ROUND(AO205,1))</f>
        <v>2.6000000000000014</v>
      </c>
      <c r="AQ206" s="14">
        <f t="shared" ref="AQ206" si="656">(ROUND(AO206,1)-ROUND(AO194,1))</f>
        <v>0</v>
      </c>
      <c r="AR206" s="116">
        <v>50.437300767828198</v>
      </c>
      <c r="AS206" s="16">
        <f t="shared" si="346"/>
        <v>-0.10000000000000142</v>
      </c>
    </row>
    <row r="207" spans="1:45">
      <c r="A207" s="21"/>
      <c r="B207" s="61" t="s">
        <v>11</v>
      </c>
      <c r="C207" s="121">
        <v>52.044930000000001</v>
      </c>
      <c r="D207" s="13">
        <f t="shared" ref="D207" si="657">(ROUND(C207,1)-ROUND(C195,1))</f>
        <v>1.2999999999999972</v>
      </c>
      <c r="E207" s="105">
        <v>50.6192380742023</v>
      </c>
      <c r="F207" s="106">
        <f t="shared" ref="F207" si="658">(ROUND(E207,1)-ROUND(E206,1))</f>
        <v>-2.1000000000000014</v>
      </c>
      <c r="G207" s="14">
        <f t="shared" ref="G207" si="659">(ROUND(E207,1)-ROUND(E195,1))</f>
        <v>0.80000000000000426</v>
      </c>
      <c r="H207" s="105">
        <v>51.679331008345699</v>
      </c>
      <c r="I207" s="109">
        <f t="shared" ref="I207" si="660">(ROUND(H207,1)-ROUND(H206,1))</f>
        <v>0</v>
      </c>
      <c r="J207" s="121">
        <v>54.055950000000003</v>
      </c>
      <c r="K207" s="13">
        <f t="shared" ref="K207" si="661">(ROUND(J207,1)-ROUND(J195,1))</f>
        <v>3.7000000000000028</v>
      </c>
      <c r="L207" s="105">
        <v>51.072287919659502</v>
      </c>
      <c r="M207" s="106">
        <f t="shared" ref="M207" si="662">(ROUND(L207,1)-ROUND(L206,1))</f>
        <v>-2</v>
      </c>
      <c r="N207" s="14">
        <f t="shared" ref="N207" si="663">(ROUND(L207,1)-ROUND(L195,1))</f>
        <v>1.5</v>
      </c>
      <c r="O207" s="116">
        <v>52.085657732479703</v>
      </c>
      <c r="P207" s="16">
        <f t="shared" ref="P207" si="664">(ROUND(O207,1)-ROUND(O206,1))</f>
        <v>-0.19999999999999574</v>
      </c>
      <c r="Q207" s="121">
        <v>54.838709999999999</v>
      </c>
      <c r="R207" s="13">
        <f t="shared" ref="R207" si="665">(ROUND(Q207,1)-ROUND(Q195,1))</f>
        <v>3.1999999999999957</v>
      </c>
      <c r="S207" s="105">
        <v>52.205769088147299</v>
      </c>
      <c r="T207" s="106">
        <f t="shared" ref="T207" si="666">(ROUND(S207,1)-ROUND(S206,1))</f>
        <v>-1.6999999999999957</v>
      </c>
      <c r="U207" s="14">
        <f t="shared" ref="U207" si="667">(ROUND(S207,1)-ROUND(S195,1))</f>
        <v>2</v>
      </c>
      <c r="V207" s="117">
        <v>53.299993855393303</v>
      </c>
      <c r="W207" s="16">
        <f t="shared" ref="W207" si="668">(ROUND(V207,1)-ROUND(V206,1))</f>
        <v>-0.10000000000000142</v>
      </c>
      <c r="X207" s="121">
        <v>53.341009999999997</v>
      </c>
      <c r="Y207" s="13">
        <f t="shared" ref="Y207" si="669">(ROUND(X207,1)-ROUND(X195,1))</f>
        <v>1.3999999999999986</v>
      </c>
      <c r="Z207" s="105">
        <v>52.347190614904903</v>
      </c>
      <c r="AA207" s="106">
        <f t="shared" ref="AA207" si="670">(ROUND(Z207,1)-ROUND(Z206,1))</f>
        <v>-3</v>
      </c>
      <c r="AB207" s="14">
        <f t="shared" ref="AB207" si="671">(ROUND(Z207,1)-ROUND(Z195,1))</f>
        <v>2.2999999999999972</v>
      </c>
      <c r="AC207" s="116">
        <v>53.943844061645997</v>
      </c>
      <c r="AD207" s="16">
        <f t="shared" ref="AD207" si="672">(ROUND(AC207,1)-ROUND(AC206,1))</f>
        <v>0.29999999999999716</v>
      </c>
      <c r="AE207" s="121">
        <v>51.26728</v>
      </c>
      <c r="AF207" s="13">
        <f t="shared" ref="AF207" si="673">(ROUND(AE207,1)-ROUND(AE195,1))</f>
        <v>4.0999999999999943</v>
      </c>
      <c r="AG207" s="105">
        <v>52.706563355134101</v>
      </c>
      <c r="AH207" s="106">
        <f t="shared" ref="AH207" si="674">(ROUND(AG207,1)-ROUND(AG206,1))</f>
        <v>-1.8999999999999986</v>
      </c>
      <c r="AI207" s="14">
        <f t="shared" ref="AI207" si="675">(ROUND(AG207,1)-ROUND(AG195,1))</f>
        <v>6.1000000000000014</v>
      </c>
      <c r="AJ207" s="116">
        <v>52.707828789709502</v>
      </c>
      <c r="AK207" s="16">
        <f t="shared" ref="AK207" si="676">(ROUND(AJ207,1)-ROUND(AJ206,1))</f>
        <v>0.40000000000000568</v>
      </c>
      <c r="AL207" s="121">
        <v>48.73272</v>
      </c>
      <c r="AM207" s="13">
        <f t="shared" ref="AM207" si="677">(ROUND(AL207,1)-ROUND(AL206,1))</f>
        <v>-1.0999999999999943</v>
      </c>
      <c r="AN207" s="17">
        <f t="shared" ref="AN207" si="678">(ROUND(AL207,1)-ROUND(AL195,1))</f>
        <v>-3.5</v>
      </c>
      <c r="AO207" s="105">
        <v>51.26728</v>
      </c>
      <c r="AP207" s="106">
        <f t="shared" ref="AP207" si="679">(ROUND(AO207,1)-ROUND(AO206,1))</f>
        <v>-0.90000000000000568</v>
      </c>
      <c r="AQ207" s="14">
        <f t="shared" ref="AQ207" si="680">(ROUND(AO207,1)-ROUND(AO195,1))</f>
        <v>-0.90000000000000568</v>
      </c>
      <c r="AR207" s="116">
        <v>50.352975265217196</v>
      </c>
      <c r="AS207" s="16">
        <f t="shared" ref="AS207" si="681">(ROUND(AR207,1)-ROUND(AR206,1))</f>
        <v>0</v>
      </c>
    </row>
    <row r="208" spans="1:45">
      <c r="A208" s="21"/>
      <c r="B208" s="61" t="s">
        <v>12</v>
      </c>
      <c r="C208" s="121">
        <v>53.490090000000002</v>
      </c>
      <c r="D208" s="13">
        <f t="shared" ref="D208" si="682">(ROUND(C208,1)-ROUND(C196,1))</f>
        <v>4.3999999999999986</v>
      </c>
      <c r="E208" s="105">
        <v>52.329321688612502</v>
      </c>
      <c r="F208" s="106">
        <f t="shared" ref="F208" si="683">(ROUND(E208,1)-ROUND(E207,1))</f>
        <v>1.6999999999999957</v>
      </c>
      <c r="G208" s="14">
        <f t="shared" ref="G208" si="684">(ROUND(E208,1)-ROUND(E196,1))</f>
        <v>3.5</v>
      </c>
      <c r="H208" s="105">
        <v>51.804013286037801</v>
      </c>
      <c r="I208" s="109">
        <f t="shared" ref="I208" si="685">(ROUND(H208,1)-ROUND(H207,1))</f>
        <v>9.9999999999994316E-2</v>
      </c>
      <c r="J208" s="121">
        <v>55.51285</v>
      </c>
      <c r="K208" s="13">
        <f t="shared" ref="K208" si="686">(ROUND(J208,1)-ROUND(J196,1))</f>
        <v>6.2999999999999972</v>
      </c>
      <c r="L208" s="105">
        <v>52.918310370416201</v>
      </c>
      <c r="M208" s="106">
        <f t="shared" ref="M208" si="687">(ROUND(L208,1)-ROUND(L207,1))</f>
        <v>1.7999999999999972</v>
      </c>
      <c r="N208" s="14">
        <f t="shared" ref="N208" si="688">(ROUND(L208,1)-ROUND(L196,1))</f>
        <v>3.7999999999999972</v>
      </c>
      <c r="O208" s="116">
        <v>52.2152009312464</v>
      </c>
      <c r="P208" s="16">
        <f t="shared" ref="P208" si="689">(ROUND(O208,1)-ROUND(O207,1))</f>
        <v>0.10000000000000142</v>
      </c>
      <c r="Q208" s="121">
        <v>57.65766</v>
      </c>
      <c r="R208" s="13">
        <f t="shared" ref="R208" si="690">(ROUND(Q208,1)-ROUND(Q196,1))</f>
        <v>7.9000000000000057</v>
      </c>
      <c r="S208" s="105">
        <v>54.477917646317501</v>
      </c>
      <c r="T208" s="106">
        <f t="shared" ref="T208" si="691">(ROUND(S208,1)-ROUND(S207,1))</f>
        <v>2.2999999999999972</v>
      </c>
      <c r="U208" s="14">
        <f t="shared" ref="U208" si="692">(ROUND(S208,1)-ROUND(S196,1))</f>
        <v>5.2999999999999972</v>
      </c>
      <c r="V208" s="117">
        <v>53.530202381528099</v>
      </c>
      <c r="W208" s="16">
        <f t="shared" ref="W208" si="693">(ROUND(V208,1)-ROUND(V207,1))</f>
        <v>0.20000000000000284</v>
      </c>
      <c r="X208" s="121">
        <v>55.067570000000003</v>
      </c>
      <c r="Y208" s="13">
        <f t="shared" ref="Y208" si="694">(ROUND(X208,1)-ROUND(X196,1))</f>
        <v>5.3000000000000043</v>
      </c>
      <c r="Z208" s="105">
        <v>56.012352435543399</v>
      </c>
      <c r="AA208" s="106">
        <f t="shared" ref="AA208" si="695">(ROUND(Z208,1)-ROUND(Z207,1))</f>
        <v>3.7000000000000028</v>
      </c>
      <c r="AB208" s="14">
        <f t="shared" ref="AB208" si="696">(ROUND(Z208,1)-ROUND(Z196,1))</f>
        <v>7.5</v>
      </c>
      <c r="AC208" s="116">
        <v>54.362043847801402</v>
      </c>
      <c r="AD208" s="16">
        <f t="shared" ref="AD208" si="697">(ROUND(AC208,1)-ROUND(AC207,1))</f>
        <v>0.5</v>
      </c>
      <c r="AE208" s="121">
        <v>51.914409999999997</v>
      </c>
      <c r="AF208" s="13">
        <f t="shared" ref="AF208" si="698">(ROUND(AE208,1)-ROUND(AE196,1))</f>
        <v>5.1999999999999957</v>
      </c>
      <c r="AG208" s="105">
        <v>54.397262459568402</v>
      </c>
      <c r="AH208" s="106">
        <f t="shared" ref="AH208" si="699">(ROUND(AG208,1)-ROUND(AG207,1))</f>
        <v>1.6999999999999957</v>
      </c>
      <c r="AI208" s="14">
        <f t="shared" ref="AI208" si="700">(ROUND(AG208,1)-ROUND(AG196,1))</f>
        <v>8.1999999999999957</v>
      </c>
      <c r="AJ208" s="116">
        <v>52.917125278811902</v>
      </c>
      <c r="AK208" s="16">
        <f t="shared" ref="AK208" si="701">(ROUND(AJ208,1)-ROUND(AJ207,1))</f>
        <v>0.19999999999999574</v>
      </c>
      <c r="AL208" s="121">
        <v>49.32432</v>
      </c>
      <c r="AM208" s="13">
        <f t="shared" ref="AM208" si="702">(ROUND(AL208,1)-ROUND(AL207,1))</f>
        <v>0.59999999999999432</v>
      </c>
      <c r="AN208" s="17">
        <f t="shared" ref="AN208" si="703">(ROUND(AL208,1)-ROUND(AL196,1))</f>
        <v>-0.5</v>
      </c>
      <c r="AO208" s="105">
        <v>51.914409999999997</v>
      </c>
      <c r="AP208" s="106">
        <f t="shared" ref="AP208" si="704">(ROUND(AO208,1)-ROUND(AO207,1))</f>
        <v>0.60000000000000142</v>
      </c>
      <c r="AQ208" s="14">
        <f t="shared" ref="AQ208" si="705">(ROUND(AO208,1)-ROUND(AO196,1))</f>
        <v>2.1000000000000014</v>
      </c>
      <c r="AR208" s="116">
        <v>50.2020235107871</v>
      </c>
      <c r="AS208" s="16">
        <f t="shared" ref="AS208" si="706">(ROUND(AR208,1)-ROUND(AR207,1))</f>
        <v>-0.19999999999999574</v>
      </c>
    </row>
    <row r="209" spans="1:45" ht="12" customHeight="1">
      <c r="A209" s="21">
        <v>2022</v>
      </c>
      <c r="B209" s="61" t="s">
        <v>4</v>
      </c>
      <c r="C209" s="121">
        <v>47.079689999999999</v>
      </c>
      <c r="D209" s="13">
        <f t="shared" ref="D209" si="707">(ROUND(C209,1)-ROUND(C197,1))</f>
        <v>0</v>
      </c>
      <c r="E209" s="105">
        <v>48.919479715603103</v>
      </c>
      <c r="F209" s="106">
        <f t="shared" ref="F209" si="708">(ROUND(E209,1)-ROUND(E208,1))</f>
        <v>-3.3999999999999986</v>
      </c>
      <c r="G209" s="14">
        <f t="shared" ref="G209" si="709">(ROUND(E209,1)-ROUND(E197,1))</f>
        <v>0.10000000000000142</v>
      </c>
      <c r="H209" s="105">
        <v>51.961761592255002</v>
      </c>
      <c r="I209" s="109">
        <f t="shared" ref="I209" si="710">(ROUND(H209,1)-ROUND(H208,1))</f>
        <v>0.20000000000000284</v>
      </c>
      <c r="J209" s="121">
        <v>47.863570000000003</v>
      </c>
      <c r="K209" s="13">
        <f t="shared" ref="K209" si="711">(ROUND(J209,1)-ROUND(J197,1))</f>
        <v>1.6000000000000014</v>
      </c>
      <c r="L209" s="105">
        <v>51.427206874818097</v>
      </c>
      <c r="M209" s="106">
        <f t="shared" ref="M209" si="712">(ROUND(L209,1)-ROUND(L208,1))</f>
        <v>-1.5</v>
      </c>
      <c r="N209" s="14">
        <f t="shared" ref="N209" si="713">(ROUND(L209,1)-ROUND(L197,1))</f>
        <v>1.5</v>
      </c>
      <c r="O209" s="116">
        <v>52.594306089527898</v>
      </c>
      <c r="P209" s="16">
        <f t="shared" ref="P209" si="714">(ROUND(O209,1)-ROUND(O208,1))</f>
        <v>0.39999999999999858</v>
      </c>
      <c r="Q209" s="121">
        <v>46.288209999999999</v>
      </c>
      <c r="R209" s="13">
        <f t="shared" ref="R209" si="715">(ROUND(Q209,1)-ROUND(Q197,1))</f>
        <v>0.79999999999999716</v>
      </c>
      <c r="S209" s="105">
        <v>49.957171209508303</v>
      </c>
      <c r="T209" s="106">
        <f t="shared" ref="T209" si="716">(ROUND(S209,1)-ROUND(S208,1))</f>
        <v>-4.5</v>
      </c>
      <c r="U209" s="14">
        <f t="shared" ref="U209" si="717">(ROUND(S209,1)-ROUND(S197,1))</f>
        <v>0.89999999999999858</v>
      </c>
      <c r="V209" s="117">
        <v>53.878417294229202</v>
      </c>
      <c r="W209" s="16">
        <f t="shared" ref="W209" si="718">(ROUND(V209,1)-ROUND(V208,1))</f>
        <v>0.39999999999999858</v>
      </c>
      <c r="X209" s="121">
        <v>43.995629999999998</v>
      </c>
      <c r="Y209" s="13">
        <f t="shared" ref="Y209" si="719">(ROUND(X209,1)-ROUND(X197,1))</f>
        <v>-0.60000000000000142</v>
      </c>
      <c r="Z209" s="105">
        <v>47.731938012148298</v>
      </c>
      <c r="AA209" s="106">
        <f t="shared" ref="AA209" si="720">(ROUND(Z209,1)-ROUND(Z208,1))</f>
        <v>-8.2999999999999972</v>
      </c>
      <c r="AB209" s="14">
        <f t="shared" ref="AB209" si="721">(ROUND(Z209,1)-ROUND(Z197,1))</f>
        <v>-0.5</v>
      </c>
      <c r="AC209" s="116">
        <v>54.554880777555503</v>
      </c>
      <c r="AD209" s="16">
        <f t="shared" ref="AD209" si="722">(ROUND(AC209,1)-ROUND(AC208,1))</f>
        <v>0.20000000000000284</v>
      </c>
      <c r="AE209" s="121">
        <v>47.489080000000001</v>
      </c>
      <c r="AF209" s="13">
        <f t="shared" ref="AF209" si="723">(ROUND(AE209,1)-ROUND(AE197,1))</f>
        <v>3.8999999999999986</v>
      </c>
      <c r="AG209" s="105">
        <v>48.451495713268798</v>
      </c>
      <c r="AH209" s="106">
        <f t="shared" ref="AH209" si="724">(ROUND(AG209,1)-ROUND(AG208,1))</f>
        <v>-5.8999999999999986</v>
      </c>
      <c r="AI209" s="14">
        <f t="shared" ref="AI209" si="725">(ROUND(AG209,1)-ROUND(AG197,1))</f>
        <v>4.1000000000000014</v>
      </c>
      <c r="AJ209" s="116">
        <v>52.8464946210932</v>
      </c>
      <c r="AK209" s="16">
        <f t="shared" ref="AK209" si="726">(ROUND(AJ209,1)-ROUND(AJ208,1))</f>
        <v>-0.10000000000000142</v>
      </c>
      <c r="AL209" s="121">
        <v>50.545850000000002</v>
      </c>
      <c r="AM209" s="13">
        <f t="shared" ref="AM209" si="727">(ROUND(AL209,1)-ROUND(AL208,1))</f>
        <v>1.2000000000000028</v>
      </c>
      <c r="AN209" s="17">
        <f t="shared" ref="AN209" si="728">(ROUND(AL209,1)-ROUND(AL197,1))</f>
        <v>5.6000000000000014</v>
      </c>
      <c r="AO209" s="105">
        <v>50.545850000000002</v>
      </c>
      <c r="AP209" s="106">
        <f t="shared" ref="AP209" si="729">(ROUND(AO209,1)-ROUND(AO208,1))</f>
        <v>-1.3999999999999986</v>
      </c>
      <c r="AQ209" s="14">
        <f t="shared" ref="AQ209" si="730">(ROUND(AO209,1)-ROUND(AO197,1))</f>
        <v>5.6000000000000014</v>
      </c>
      <c r="AR209" s="116">
        <v>50.002891929639297</v>
      </c>
      <c r="AS209" s="16">
        <f t="shared" ref="AS209" si="731">(ROUND(AR209,1)-ROUND(AR208,1))</f>
        <v>-0.20000000000000284</v>
      </c>
    </row>
    <row r="210" spans="1:45">
      <c r="A210" s="21"/>
      <c r="B210" s="61" t="s">
        <v>5</v>
      </c>
      <c r="C210" s="121">
        <v>50.719250000000002</v>
      </c>
      <c r="D210" s="13">
        <f t="shared" ref="D210" si="732">(ROUND(C210,1)-ROUND(C198,1))</f>
        <v>1.4000000000000057</v>
      </c>
      <c r="E210" s="105">
        <v>51.188622136695699</v>
      </c>
      <c r="F210" s="106">
        <f t="shared" ref="F210" si="733">(ROUND(E210,1)-ROUND(E209,1))</f>
        <v>2.3000000000000043</v>
      </c>
      <c r="G210" s="14">
        <f t="shared" ref="G210" si="734">(ROUND(E210,1)-ROUND(E198,1))</f>
        <v>1.3000000000000043</v>
      </c>
      <c r="H210" s="105">
        <v>52.078553789615697</v>
      </c>
      <c r="I210" s="109">
        <f t="shared" ref="I210" si="735">(ROUND(H210,1)-ROUND(H209,1))</f>
        <v>0.10000000000000142</v>
      </c>
      <c r="J210" s="121">
        <v>52.25911</v>
      </c>
      <c r="K210" s="13">
        <f t="shared" ref="K210" si="736">(ROUND(J210,1)-ROUND(J198,1))</f>
        <v>2.8999999999999986</v>
      </c>
      <c r="L210" s="105">
        <v>52.971992630090902</v>
      </c>
      <c r="M210" s="106">
        <f t="shared" ref="M210" si="737">(ROUND(L210,1)-ROUND(L209,1))</f>
        <v>1.6000000000000014</v>
      </c>
      <c r="N210" s="14">
        <f t="shared" ref="N210" si="738">(ROUND(L210,1)-ROUND(L198,1))</f>
        <v>2.3999999999999986</v>
      </c>
      <c r="O210" s="116">
        <v>53.079558976601199</v>
      </c>
      <c r="P210" s="16">
        <f t="shared" ref="P210" si="739">(ROUND(O210,1)-ROUND(O209,1))</f>
        <v>0.5</v>
      </c>
      <c r="Q210" s="121">
        <v>52.281750000000002</v>
      </c>
      <c r="R210" s="13">
        <f t="shared" ref="R210" si="740">(ROUND(Q210,1)-ROUND(Q198,1))</f>
        <v>1.5</v>
      </c>
      <c r="S210" s="105">
        <v>52.565813608477498</v>
      </c>
      <c r="T210" s="106">
        <f t="shared" ref="T210" si="741">(ROUND(S210,1)-ROUND(S209,1))</f>
        <v>2.6000000000000014</v>
      </c>
      <c r="U210" s="14">
        <f t="shared" ref="U210" si="742">(ROUND(S210,1)-ROUND(S198,1))</f>
        <v>1.8000000000000043</v>
      </c>
      <c r="V210" s="117">
        <v>54.1760517115409</v>
      </c>
      <c r="W210" s="16">
        <f t="shared" ref="W210" si="743">(ROUND(V210,1)-ROUND(V209,1))</f>
        <v>0.30000000000000426</v>
      </c>
      <c r="X210" s="121">
        <v>51.686509999999998</v>
      </c>
      <c r="Y210" s="13">
        <f t="shared" ref="Y210" si="744">(ROUND(X210,1)-ROUND(X198,1))</f>
        <v>2.2000000000000028</v>
      </c>
      <c r="Z210" s="105">
        <v>52.832110126740901</v>
      </c>
      <c r="AA210" s="106">
        <f t="shared" ref="AA210" si="745">(ROUND(Z210,1)-ROUND(Z209,1))</f>
        <v>5.0999999999999943</v>
      </c>
      <c r="AB210" s="14">
        <f t="shared" ref="AB210" si="746">(ROUND(Z210,1)-ROUND(Z198,1))</f>
        <v>2.8999999999999986</v>
      </c>
      <c r="AC210" s="116">
        <v>54.431271970717098</v>
      </c>
      <c r="AD210" s="16">
        <f t="shared" ref="AD210" si="747">(ROUND(AC210,1)-ROUND(AC209,1))</f>
        <v>-0.20000000000000284</v>
      </c>
      <c r="AE210" s="121">
        <v>49.900790000000001</v>
      </c>
      <c r="AF210" s="13">
        <f t="shared" ref="AF210" si="748">(ROUND(AE210,1)-ROUND(AE198,1))</f>
        <v>2.6999999999999957</v>
      </c>
      <c r="AG210" s="105">
        <v>50.596205354852898</v>
      </c>
      <c r="AH210" s="106">
        <f t="shared" ref="AH210" si="749">(ROUND(AG210,1)-ROUND(AG209,1))</f>
        <v>2.1000000000000014</v>
      </c>
      <c r="AI210" s="14">
        <f t="shared" ref="AI210" si="750">(ROUND(AG210,1)-ROUND(AG198,1))</f>
        <v>2.7000000000000028</v>
      </c>
      <c r="AJ210" s="116">
        <v>52.547329167765497</v>
      </c>
      <c r="AK210" s="16">
        <f t="shared" ref="AK210" si="751">(ROUND(AJ210,1)-ROUND(AJ209,1))</f>
        <v>-0.29999999999999716</v>
      </c>
      <c r="AL210" s="121">
        <v>49.007939999999998</v>
      </c>
      <c r="AM210" s="13">
        <f t="shared" ref="AM210" si="752">(ROUND(AL210,1)-ROUND(AL209,1))</f>
        <v>-1.5</v>
      </c>
      <c r="AN210" s="17">
        <f t="shared" ref="AN210" si="753">(ROUND(AL210,1)-ROUND(AL198,1))</f>
        <v>-0.79999999999999716</v>
      </c>
      <c r="AO210" s="105">
        <v>49.007939999999998</v>
      </c>
      <c r="AP210" s="106">
        <f t="shared" ref="AP210" si="754">(ROUND(AO210,1)-ROUND(AO209,1))</f>
        <v>-1.5</v>
      </c>
      <c r="AQ210" s="14">
        <f t="shared" ref="AQ210" si="755">(ROUND(AO210,1)-ROUND(AO198,1))</f>
        <v>-2</v>
      </c>
      <c r="AR210" s="116">
        <v>49.772199877169299</v>
      </c>
      <c r="AS210" s="16">
        <f t="shared" ref="AS210" si="756">(ROUND(AR210,1)-ROUND(AR209,1))</f>
        <v>-0.20000000000000284</v>
      </c>
    </row>
    <row r="211" spans="1:45">
      <c r="A211" s="21"/>
      <c r="B211" s="61" t="s">
        <v>6</v>
      </c>
      <c r="C211" s="121">
        <v>53.979320000000001</v>
      </c>
      <c r="D211" s="13">
        <f t="shared" ref="D211" si="757">(ROUND(C211,1)-ROUND(C199,1))</f>
        <v>3.1000000000000014</v>
      </c>
      <c r="E211" s="105">
        <v>52.605097828570202</v>
      </c>
      <c r="F211" s="106">
        <f t="shared" ref="F211" si="758">(ROUND(E211,1)-ROUND(E210,1))</f>
        <v>1.3999999999999986</v>
      </c>
      <c r="G211" s="14">
        <f t="shared" ref="G211" si="759">(ROUND(E211,1)-ROUND(E199,1))</f>
        <v>2.8999999999999986</v>
      </c>
      <c r="H211" s="105">
        <v>52.168688847446603</v>
      </c>
      <c r="I211" s="109">
        <f t="shared" ref="I211" si="760">(ROUND(H211,1)-ROUND(H210,1))</f>
        <v>0.10000000000000142</v>
      </c>
      <c r="J211" s="121">
        <v>55.593400000000003</v>
      </c>
      <c r="K211" s="13">
        <f t="shared" ref="K211" si="761">(ROUND(J211,1)-ROUND(J199,1))</f>
        <v>3.8999999999999986</v>
      </c>
      <c r="L211" s="105">
        <v>54.166042519373697</v>
      </c>
      <c r="M211" s="106">
        <f t="shared" ref="M211" si="762">(ROUND(L211,1)-ROUND(L210,1))</f>
        <v>1.2000000000000028</v>
      </c>
      <c r="N211" s="14">
        <f t="shared" ref="N211" si="763">(ROUND(L211,1)-ROUND(L199,1))</f>
        <v>3.7000000000000028</v>
      </c>
      <c r="O211" s="116">
        <v>53.523659388696203</v>
      </c>
      <c r="P211" s="16">
        <f t="shared" ref="P211" si="764">(ROUND(O211,1)-ROUND(O210,1))</f>
        <v>0.39999999999999858</v>
      </c>
      <c r="Q211" s="121">
        <v>58.273380000000003</v>
      </c>
      <c r="R211" s="13">
        <f t="shared" ref="R211" si="765">(ROUND(Q211,1)-ROUND(Q199,1))</f>
        <v>5.7999999999999972</v>
      </c>
      <c r="S211" s="105">
        <v>55.585019601514603</v>
      </c>
      <c r="T211" s="106">
        <f t="shared" ref="T211" si="766">(ROUND(S211,1)-ROUND(S210,1))</f>
        <v>3</v>
      </c>
      <c r="U211" s="14">
        <f t="shared" ref="U211" si="767">(ROUND(S211,1)-ROUND(S199,1))</f>
        <v>5.6000000000000014</v>
      </c>
      <c r="V211" s="117">
        <v>54.441779835925601</v>
      </c>
      <c r="W211" s="16">
        <f t="shared" ref="W211" si="768">(ROUND(V211,1)-ROUND(V210,1))</f>
        <v>0.19999999999999574</v>
      </c>
      <c r="X211" s="121">
        <v>56.834530000000001</v>
      </c>
      <c r="Y211" s="13">
        <f t="shared" ref="Y211" si="769">(ROUND(X211,1)-ROUND(X199,1))</f>
        <v>5</v>
      </c>
      <c r="Z211" s="105">
        <v>54.564092727986498</v>
      </c>
      <c r="AA211" s="106">
        <f t="shared" ref="AA211" si="770">(ROUND(Z211,1)-ROUND(Z210,1))</f>
        <v>1.8000000000000043</v>
      </c>
      <c r="AB211" s="14">
        <f t="shared" ref="AB211" si="771">(ROUND(Z211,1)-ROUND(Z199,1))</f>
        <v>4.8000000000000043</v>
      </c>
      <c r="AC211" s="116">
        <v>54.136439887997099</v>
      </c>
      <c r="AD211" s="16">
        <f t="shared" ref="AD211" si="772">(ROUND(AC211,1)-ROUND(AC210,1))</f>
        <v>-0.29999999999999716</v>
      </c>
      <c r="AE211" s="121">
        <v>51.97842</v>
      </c>
      <c r="AF211" s="13">
        <f t="shared" ref="AF211" si="773">(ROUND(AE211,1)-ROUND(AE199,1))</f>
        <v>2.2999999999999972</v>
      </c>
      <c r="AG211" s="105">
        <v>51.204198272085698</v>
      </c>
      <c r="AH211" s="106">
        <f t="shared" ref="AH211" si="774">(ROUND(AG211,1)-ROUND(AG210,1))</f>
        <v>0.60000000000000142</v>
      </c>
      <c r="AI211" s="14">
        <f t="shared" ref="AI211" si="775">(ROUND(AG211,1)-ROUND(AG199,1))</f>
        <v>2.2000000000000028</v>
      </c>
      <c r="AJ211" s="116">
        <v>52.168619746359298</v>
      </c>
      <c r="AK211" s="16">
        <f t="shared" ref="AK211" si="776">(ROUND(AJ211,1)-ROUND(AJ210,1))</f>
        <v>-0.29999999999999716</v>
      </c>
      <c r="AL211" s="121">
        <v>48.830939999999998</v>
      </c>
      <c r="AM211" s="13">
        <f t="shared" ref="AM211" si="777">(ROUND(AL211,1)-ROUND(AL210,1))</f>
        <v>-0.20000000000000284</v>
      </c>
      <c r="AN211" s="17">
        <f t="shared" ref="AN211" si="778">(ROUND(AL211,1)-ROUND(AL199,1))</f>
        <v>-0.80000000000000426</v>
      </c>
      <c r="AO211" s="105">
        <v>48.830939999999998</v>
      </c>
      <c r="AP211" s="106">
        <f t="shared" ref="AP211" si="779">(ROUND(AO211,1)-ROUND(AO210,1))</f>
        <v>-0.20000000000000284</v>
      </c>
      <c r="AQ211" s="14">
        <f t="shared" ref="AQ211" si="780">(ROUND(AO211,1)-ROUND(AO199,1))</f>
        <v>-0.80000000000000426</v>
      </c>
      <c r="AR211" s="116">
        <v>49.545817191079301</v>
      </c>
      <c r="AS211" s="16">
        <f t="shared" ref="AS211" si="781">(ROUND(AR211,1)-ROUND(AR210,1))</f>
        <v>-0.29999999999999716</v>
      </c>
    </row>
    <row r="212" spans="1:45">
      <c r="A212" s="21"/>
      <c r="B212" s="61" t="s">
        <v>7</v>
      </c>
      <c r="C212" s="121">
        <v>52.678570000000001</v>
      </c>
      <c r="D212" s="13">
        <f t="shared" ref="D212" si="782">(ROUND(C212,1)-ROUND(C200,1))</f>
        <v>3.2000000000000028</v>
      </c>
      <c r="E212" s="105">
        <v>52.441802670802801</v>
      </c>
      <c r="F212" s="106">
        <f t="shared" ref="F212" si="783">(ROUND(E212,1)-ROUND(E211,1))</f>
        <v>-0.20000000000000284</v>
      </c>
      <c r="G212" s="14">
        <f t="shared" ref="G212" si="784">(ROUND(E212,1)-ROUND(E200,1))</f>
        <v>0.79999999999999716</v>
      </c>
      <c r="H212" s="105">
        <v>52.246720466959502</v>
      </c>
      <c r="I212" s="109">
        <f t="shared" ref="I212" si="785">(ROUND(H212,1)-ROUND(H211,1))</f>
        <v>0</v>
      </c>
      <c r="J212" s="121">
        <v>55.43882</v>
      </c>
      <c r="K212" s="13">
        <f t="shared" ref="K212" si="786">(ROUND(J212,1)-ROUND(J200,1))</f>
        <v>3.1999999999999957</v>
      </c>
      <c r="L212" s="105">
        <v>55.001276823925302</v>
      </c>
      <c r="M212" s="106">
        <f t="shared" ref="M212" si="787">(ROUND(L212,1)-ROUND(L211,1))</f>
        <v>0.79999999999999716</v>
      </c>
      <c r="N212" s="14">
        <f t="shared" ref="N212" si="788">(ROUND(L212,1)-ROUND(L200,1))</f>
        <v>2.3999999999999986</v>
      </c>
      <c r="O212" s="116">
        <v>53.8297094830763</v>
      </c>
      <c r="P212" s="16">
        <f t="shared" ref="P212" si="789">(ROUND(O212,1)-ROUND(O211,1))</f>
        <v>0.29999999999999716</v>
      </c>
      <c r="Q212" s="121">
        <v>54.878050000000002</v>
      </c>
      <c r="R212" s="13">
        <f t="shared" ref="R212" si="790">(ROUND(Q212,1)-ROUND(Q200,1))</f>
        <v>5.6999999999999957</v>
      </c>
      <c r="S212" s="105">
        <v>54.416244548728599</v>
      </c>
      <c r="T212" s="106">
        <f t="shared" ref="T212" si="791">(ROUND(S212,1)-ROUND(S211,1))</f>
        <v>-1.2000000000000028</v>
      </c>
      <c r="U212" s="14">
        <f t="shared" ref="U212" si="792">(ROUND(S212,1)-ROUND(S200,1))</f>
        <v>1.1000000000000014</v>
      </c>
      <c r="V212" s="117">
        <v>54.679002815367298</v>
      </c>
      <c r="W212" s="16">
        <f t="shared" ref="W212" si="793">(ROUND(V212,1)-ROUND(V211,1))</f>
        <v>0.30000000000000426</v>
      </c>
      <c r="X212" s="121">
        <v>54.355400000000003</v>
      </c>
      <c r="Y212" s="13">
        <f t="shared" ref="Y212" si="794">(ROUND(X212,1)-ROUND(X200,1))</f>
        <v>3.1999999999999957</v>
      </c>
      <c r="Z212" s="105">
        <v>54.011344334837403</v>
      </c>
      <c r="AA212" s="106">
        <f t="shared" ref="AA212" si="795">(ROUND(Z212,1)-ROUND(Z211,1))</f>
        <v>-0.60000000000000142</v>
      </c>
      <c r="AB212" s="14">
        <f t="shared" ref="AB212" si="796">(ROUND(Z212,1)-ROUND(Z200,1))</f>
        <v>0.79999999999999716</v>
      </c>
      <c r="AC212" s="116">
        <v>53.794223597615698</v>
      </c>
      <c r="AD212" s="16">
        <f t="shared" ref="AD212" si="797">(ROUND(AC212,1)-ROUND(AC211,1))</f>
        <v>-0.30000000000000426</v>
      </c>
      <c r="AE212" s="121">
        <v>52.264809999999997</v>
      </c>
      <c r="AF212" s="13">
        <f t="shared" ref="AF212" si="798">(ROUND(AE212,1)-ROUND(AE200,1))</f>
        <v>0.39999999999999858</v>
      </c>
      <c r="AG212" s="105">
        <v>52.441857946789</v>
      </c>
      <c r="AH212" s="106">
        <f t="shared" ref="AH212" si="799">(ROUND(AG212,1)-ROUND(AG211,1))</f>
        <v>1.1999999999999957</v>
      </c>
      <c r="AI212" s="14">
        <f t="shared" ref="AI212" si="800">(ROUND(AG212,1)-ROUND(AG200,1))</f>
        <v>3.5</v>
      </c>
      <c r="AJ212" s="116">
        <v>51.849412676444501</v>
      </c>
      <c r="AK212" s="16">
        <f t="shared" ref="AK212" si="801">(ROUND(AJ212,1)-ROUND(AJ211,1))</f>
        <v>-0.40000000000000568</v>
      </c>
      <c r="AL212" s="121">
        <v>49.216030000000003</v>
      </c>
      <c r="AM212" s="13">
        <f t="shared" ref="AM212" si="802">(ROUND(AL212,1)-ROUND(AL211,1))</f>
        <v>0.40000000000000568</v>
      </c>
      <c r="AN212" s="17">
        <f t="shared" ref="AN212" si="803">(ROUND(AL212,1)-ROUND(AL200,1))</f>
        <v>1.1000000000000014</v>
      </c>
      <c r="AO212" s="105">
        <v>49.216030000000003</v>
      </c>
      <c r="AP212" s="106">
        <f t="shared" ref="AP212" si="804">(ROUND(AO212,1)-ROUND(AO211,1))</f>
        <v>0.40000000000000568</v>
      </c>
      <c r="AQ212" s="14">
        <f t="shared" ref="AQ212" si="805">(ROUND(AO212,1)-ROUND(AO200,1))</f>
        <v>-2.1999999999999957</v>
      </c>
      <c r="AR212" s="116">
        <v>49.3630803201183</v>
      </c>
      <c r="AS212" s="16">
        <f t="shared" ref="AS212" si="806">(ROUND(AR212,1)-ROUND(AR211,1))</f>
        <v>-0.10000000000000142</v>
      </c>
    </row>
    <row r="213" spans="1:45">
      <c r="A213" s="21"/>
      <c r="B213" s="61" t="s">
        <v>6</v>
      </c>
      <c r="C213" s="121">
        <v>52.38908</v>
      </c>
      <c r="D213" s="13">
        <f t="shared" ref="D213" si="807">(ROUND(C213,1)-ROUND(C201,1))</f>
        <v>-1.3999999999999986</v>
      </c>
      <c r="E213" s="105">
        <v>52.288992181421399</v>
      </c>
      <c r="F213" s="106">
        <f t="shared" ref="F213" si="808">(ROUND(E213,1)-ROUND(E212,1))</f>
        <v>-0.10000000000000142</v>
      </c>
      <c r="G213" s="14">
        <f t="shared" ref="G213" si="809">(ROUND(E213,1)-ROUND(E201,1))</f>
        <v>-1.2000000000000028</v>
      </c>
      <c r="H213" s="105">
        <v>52.2537541854444</v>
      </c>
      <c r="I213" s="109">
        <f t="shared" ref="I213" si="810">(ROUND(H213,1)-ROUND(H212,1))</f>
        <v>9.9999999999994316E-2</v>
      </c>
      <c r="J213" s="121">
        <v>54.442720000000001</v>
      </c>
      <c r="K213" s="13">
        <f t="shared" ref="K213" si="811">(ROUND(J213,1)-ROUND(J201,1))</f>
        <v>-0.89999999999999858</v>
      </c>
      <c r="L213" s="105">
        <v>53.3065265497005</v>
      </c>
      <c r="M213" s="106">
        <f t="shared" ref="M213" si="812">(ROUND(L213,1)-ROUND(L212,1))</f>
        <v>-1.7000000000000028</v>
      </c>
      <c r="N213" s="14">
        <f t="shared" ref="N213" si="813">(ROUND(L213,1)-ROUND(L201,1))</f>
        <v>-0.70000000000000284</v>
      </c>
      <c r="O213" s="116">
        <v>53.901527606289797</v>
      </c>
      <c r="P213" s="16">
        <f t="shared" ref="P213" si="814">(ROUND(O213,1)-ROUND(O212,1))</f>
        <v>0.10000000000000142</v>
      </c>
      <c r="Q213" s="121">
        <v>55.290100000000002</v>
      </c>
      <c r="R213" s="13">
        <f t="shared" ref="R213" si="815">(ROUND(Q213,1)-ROUND(Q201,1))</f>
        <v>-1.9000000000000057</v>
      </c>
      <c r="S213" s="105">
        <v>55.059752203681597</v>
      </c>
      <c r="T213" s="106">
        <f t="shared" ref="T213" si="816">(ROUND(S213,1)-ROUND(S212,1))</f>
        <v>0.70000000000000284</v>
      </c>
      <c r="U213" s="14">
        <f t="shared" ref="U213" si="817">(ROUND(S213,1)-ROUND(S201,1))</f>
        <v>-1.5</v>
      </c>
      <c r="V213" s="117">
        <v>54.778840760627901</v>
      </c>
      <c r="W213" s="16">
        <f t="shared" ref="W213" si="818">(ROUND(V213,1)-ROUND(V212,1))</f>
        <v>9.9999999999994316E-2</v>
      </c>
      <c r="X213" s="121">
        <v>53.668939999999999</v>
      </c>
      <c r="Y213" s="13">
        <f t="shared" ref="Y213" si="819">(ROUND(X213,1)-ROUND(X201,1))</f>
        <v>-3</v>
      </c>
      <c r="Z213" s="105">
        <v>53.591589230654101</v>
      </c>
      <c r="AA213" s="106">
        <f t="shared" ref="AA213" si="820">(ROUND(Z213,1)-ROUND(Z212,1))</f>
        <v>-0.39999999999999858</v>
      </c>
      <c r="AB213" s="14">
        <f t="shared" ref="AB213" si="821">(ROUND(Z213,1)-ROUND(Z201,1))</f>
        <v>-2.3999999999999986</v>
      </c>
      <c r="AC213" s="116">
        <v>53.470924628306598</v>
      </c>
      <c r="AD213" s="16">
        <f t="shared" ref="AD213" si="822">(ROUND(AC213,1)-ROUND(AC212,1))</f>
        <v>-0.29999999999999716</v>
      </c>
      <c r="AE213" s="121">
        <v>51.706479999999999</v>
      </c>
      <c r="AF213" s="13">
        <f t="shared" ref="AF213" si="823">(ROUND(AE213,1)-ROUND(AE201,1))</f>
        <v>0.20000000000000284</v>
      </c>
      <c r="AG213" s="105">
        <v>51.668364432547399</v>
      </c>
      <c r="AH213" s="106">
        <f t="shared" ref="AH213" si="824">(ROUND(AG213,1)-ROUND(AG212,1))</f>
        <v>-0.69999999999999574</v>
      </c>
      <c r="AI213" s="14">
        <f t="shared" ref="AI213" si="825">(ROUND(AG213,1)-ROUND(AG201,1))</f>
        <v>0.40000000000000568</v>
      </c>
      <c r="AJ213" s="116">
        <v>51.7037753222071</v>
      </c>
      <c r="AK213" s="16">
        <f t="shared" ref="AK213" si="826">(ROUND(AJ213,1)-ROUND(AJ212,1))</f>
        <v>-9.9999999999994316E-2</v>
      </c>
      <c r="AL213" s="121">
        <v>48.890779999999999</v>
      </c>
      <c r="AM213" s="13">
        <f t="shared" ref="AM213" si="827">(ROUND(AL213,1)-ROUND(AL212,1))</f>
        <v>-0.30000000000000426</v>
      </c>
      <c r="AN213" s="17">
        <f t="shared" ref="AN213" si="828">(ROUND(AL213,1)-ROUND(AL201,1))</f>
        <v>-0.80000000000000426</v>
      </c>
      <c r="AO213" s="105">
        <v>48.890779999999999</v>
      </c>
      <c r="AP213" s="106">
        <f t="shared" ref="AP213" si="829">(ROUND(AO213,1)-ROUND(AO212,1))</f>
        <v>-0.30000000000000426</v>
      </c>
      <c r="AQ213" s="14">
        <f t="shared" ref="AQ213" si="830">(ROUND(AO213,1)-ROUND(AO201,1))</f>
        <v>-0.80000000000000426</v>
      </c>
      <c r="AR213" s="116">
        <v>49.250518807058903</v>
      </c>
      <c r="AS213" s="16">
        <f t="shared" ref="AS213" si="831">(ROUND(AR213,1)-ROUND(AR212,1))</f>
        <v>-0.10000000000000142</v>
      </c>
    </row>
    <row r="214" spans="1:45">
      <c r="A214" s="21"/>
      <c r="B214" s="61" t="s">
        <v>8</v>
      </c>
      <c r="C214" s="121">
        <v>51.414700000000003</v>
      </c>
      <c r="D214" s="13">
        <f t="shared" ref="D214" si="832">(ROUND(C214,1)-ROUND(C202,1))</f>
        <v>-2</v>
      </c>
      <c r="E214" s="105">
        <v>51.7850316271075</v>
      </c>
      <c r="F214" s="106">
        <f t="shared" ref="F214" si="833">(ROUND(E214,1)-ROUND(E213,1))</f>
        <v>-0.5</v>
      </c>
      <c r="G214" s="14">
        <f t="shared" ref="G214" si="834">(ROUND(E214,1)-ROUND(E202,1))</f>
        <v>-1.8000000000000043</v>
      </c>
      <c r="H214" s="105">
        <v>52.185523055599297</v>
      </c>
      <c r="I214" s="109">
        <f t="shared" ref="I214" si="835">(ROUND(H214,1)-ROUND(H213,1))</f>
        <v>-9.9999999999994316E-2</v>
      </c>
      <c r="J214" s="121">
        <v>52.918410000000002</v>
      </c>
      <c r="K214" s="13">
        <f t="shared" ref="K214" si="836">(ROUND(J214,1)-ROUND(J202,1))</f>
        <v>0.10000000000000142</v>
      </c>
      <c r="L214" s="105">
        <v>53.492780540109301</v>
      </c>
      <c r="M214" s="106">
        <f t="shared" ref="M214" si="837">(ROUND(L214,1)-ROUND(L213,1))</f>
        <v>0.20000000000000284</v>
      </c>
      <c r="N214" s="14">
        <f t="shared" ref="N214" si="838">(ROUND(L214,1)-ROUND(L202,1))</f>
        <v>0</v>
      </c>
      <c r="O214" s="116">
        <v>53.750944949782202</v>
      </c>
      <c r="P214" s="16">
        <f t="shared" ref="P214" si="839">(ROUND(O214,1)-ROUND(O213,1))</f>
        <v>-0.10000000000000142</v>
      </c>
      <c r="Q214" s="121">
        <v>53.88514</v>
      </c>
      <c r="R214" s="13">
        <f t="shared" ref="R214" si="840">(ROUND(Q214,1)-ROUND(Q202,1))</f>
        <v>-3.2000000000000028</v>
      </c>
      <c r="S214" s="105">
        <v>54.2122936762553</v>
      </c>
      <c r="T214" s="106">
        <f t="shared" ref="T214" si="841">(ROUND(S214,1)-ROUND(S213,1))</f>
        <v>-0.89999999999999858</v>
      </c>
      <c r="U214" s="14">
        <f t="shared" ref="U214" si="842">(ROUND(S214,1)-ROUND(S202,1))</f>
        <v>-3.1999999999999957</v>
      </c>
      <c r="V214" s="117">
        <v>54.7446760932514</v>
      </c>
      <c r="W214" s="16">
        <f t="shared" ref="W214" si="843">(ROUND(V214,1)-ROUND(V213,1))</f>
        <v>-9.9999999999994316E-2</v>
      </c>
      <c r="X214" s="121">
        <v>51.942570000000003</v>
      </c>
      <c r="Y214" s="13">
        <f t="shared" ref="Y214" si="844">(ROUND(X214,1)-ROUND(X202,1))</f>
        <v>-3.7000000000000028</v>
      </c>
      <c r="Z214" s="105">
        <v>52.641588331639298</v>
      </c>
      <c r="AA214" s="106">
        <f t="shared" ref="AA214" si="845">(ROUND(Z214,1)-ROUND(Z213,1))</f>
        <v>-1</v>
      </c>
      <c r="AB214" s="14">
        <f t="shared" ref="AB214" si="846">(ROUND(Z214,1)-ROUND(Z202,1))</f>
        <v>-3.7999999999999972</v>
      </c>
      <c r="AC214" s="116">
        <v>53.225352643511997</v>
      </c>
      <c r="AD214" s="16">
        <f t="shared" ref="AD214" si="847">(ROUND(AC214,1)-ROUND(AC213,1))</f>
        <v>-0.29999999999999716</v>
      </c>
      <c r="AE214" s="121">
        <v>51.435809999999996</v>
      </c>
      <c r="AF214" s="13">
        <f t="shared" ref="AF214" si="848">(ROUND(AE214,1)-ROUND(AE202,1))</f>
        <v>0</v>
      </c>
      <c r="AG214" s="105">
        <v>51.477087227131499</v>
      </c>
      <c r="AH214" s="106">
        <f t="shared" ref="AH214" si="849">(ROUND(AG214,1)-ROUND(AG213,1))</f>
        <v>-0.20000000000000284</v>
      </c>
      <c r="AI214" s="14">
        <f t="shared" ref="AI214" si="850">(ROUND(AG214,1)-ROUND(AG202,1))</f>
        <v>0.5</v>
      </c>
      <c r="AJ214" s="116">
        <v>51.724118945856503</v>
      </c>
      <c r="AK214" s="16">
        <f t="shared" ref="AK214" si="851">(ROUND(AJ214,1)-ROUND(AJ213,1))</f>
        <v>0</v>
      </c>
      <c r="AL214" s="121">
        <v>48.395269999999996</v>
      </c>
      <c r="AM214" s="13">
        <f t="shared" ref="AM214" si="852">(ROUND(AL214,1)-ROUND(AL213,1))</f>
        <v>-0.5</v>
      </c>
      <c r="AN214" s="17">
        <f t="shared" ref="AN214" si="853">(ROUND(AL214,1)-ROUND(AL202,1))</f>
        <v>-1.1000000000000014</v>
      </c>
      <c r="AO214" s="105">
        <v>48.395269999999996</v>
      </c>
      <c r="AP214" s="106">
        <f t="shared" ref="AP214" si="854">(ROUND(AO214,1)-ROUND(AO213,1))</f>
        <v>-0.5</v>
      </c>
      <c r="AQ214" s="14">
        <f t="shared" ref="AQ214" si="855">(ROUND(AO214,1)-ROUND(AO202,1))</f>
        <v>-0.80000000000000426</v>
      </c>
      <c r="AR214" s="116">
        <v>49.229583061246302</v>
      </c>
      <c r="AS214" s="16">
        <f t="shared" ref="AS214" si="856">(ROUND(AR214,1)-ROUND(AR213,1))</f>
        <v>-9.9999999999994316E-2</v>
      </c>
    </row>
    <row r="215" spans="1:45">
      <c r="A215" s="21"/>
      <c r="B215" s="61" t="s">
        <v>8</v>
      </c>
      <c r="C215" s="121">
        <v>52.111490000000003</v>
      </c>
      <c r="D215" s="13">
        <f t="shared" ref="D215" si="857">(ROUND(C215,1)-ROUND(C203,1))</f>
        <v>-0.19999999999999574</v>
      </c>
      <c r="E215" s="105">
        <v>52.512768354351699</v>
      </c>
      <c r="F215" s="106">
        <f t="shared" ref="F215" si="858">(ROUND(E215,1)-ROUND(E214,1))</f>
        <v>0.70000000000000284</v>
      </c>
      <c r="G215" s="14">
        <f t="shared" ref="G215" si="859">(ROUND(E215,1)-ROUND(E203,1))</f>
        <v>-0.39999999999999858</v>
      </c>
      <c r="H215" s="105">
        <v>52.146649044911698</v>
      </c>
      <c r="I215" s="109">
        <f t="shared" ref="I215" si="860">(ROUND(H215,1)-ROUND(H214,1))</f>
        <v>-0.10000000000000142</v>
      </c>
      <c r="J215" s="121">
        <v>53.063369999999999</v>
      </c>
      <c r="K215" s="13">
        <f t="shared" ref="K215" si="861">(ROUND(J215,1)-ROUND(J203,1))</f>
        <v>-0.10000000000000142</v>
      </c>
      <c r="L215" s="105">
        <v>53.232596091498998</v>
      </c>
      <c r="M215" s="106">
        <f t="shared" ref="M215" si="862">(ROUND(L215,1)-ROUND(L214,1))</f>
        <v>-0.29999999999999716</v>
      </c>
      <c r="N215" s="14">
        <f t="shared" ref="N215" si="863">(ROUND(L215,1)-ROUND(L203,1))</f>
        <v>-0.39999999999999858</v>
      </c>
      <c r="O215" s="116">
        <v>53.536156153192003</v>
      </c>
      <c r="P215" s="16">
        <f t="shared" ref="P215" si="864">(ROUND(O215,1)-ROUND(O214,1))</f>
        <v>-0.29999999999999716</v>
      </c>
      <c r="Q215" s="121">
        <v>54.814190000000004</v>
      </c>
      <c r="R215" s="13">
        <f t="shared" ref="R215" si="865">(ROUND(Q215,1)-ROUND(Q203,1))</f>
        <v>-0.40000000000000568</v>
      </c>
      <c r="S215" s="105">
        <v>55.387389774217901</v>
      </c>
      <c r="T215" s="106">
        <f t="shared" ref="T215" si="866">(ROUND(S215,1)-ROUND(S214,1))</f>
        <v>1.1999999999999957</v>
      </c>
      <c r="U215" s="14">
        <f t="shared" ref="U215" si="867">(ROUND(S215,1)-ROUND(S203,1))</f>
        <v>-0.89999999999999858</v>
      </c>
      <c r="V215" s="117">
        <v>54.683537501972701</v>
      </c>
      <c r="W215" s="16">
        <f t="shared" ref="W215" si="868">(ROUND(V215,1)-ROUND(V214,1))</f>
        <v>0</v>
      </c>
      <c r="X215" s="121">
        <v>52.7027</v>
      </c>
      <c r="Y215" s="13">
        <f t="shared" ref="Y215" si="869">(ROUND(X215,1)-ROUND(X203,1))</f>
        <v>0</v>
      </c>
      <c r="Z215" s="105">
        <v>53.554112792300302</v>
      </c>
      <c r="AA215" s="106">
        <f t="shared" ref="AA215" si="870">(ROUND(Z215,1)-ROUND(Z214,1))</f>
        <v>1</v>
      </c>
      <c r="AB215" s="14">
        <f t="shared" ref="AB215" si="871">(ROUND(Z215,1)-ROUND(Z203,1))</f>
        <v>-0.5</v>
      </c>
      <c r="AC215" s="116">
        <v>53.1762402253188</v>
      </c>
      <c r="AD215" s="16">
        <f t="shared" ref="AD215" si="872">(ROUND(AC215,1)-ROUND(AC214,1))</f>
        <v>0</v>
      </c>
      <c r="AE215" s="121">
        <v>50.929049999999997</v>
      </c>
      <c r="AF215" s="13">
        <f t="shared" ref="AF215" si="873">(ROUND(AE215,1)-ROUND(AE203,1))</f>
        <v>0.5</v>
      </c>
      <c r="AG215" s="105">
        <v>51.6937946938544</v>
      </c>
      <c r="AH215" s="106">
        <f t="shared" ref="AH215" si="874">(ROUND(AG215,1)-ROUND(AG214,1))</f>
        <v>0.20000000000000284</v>
      </c>
      <c r="AI215" s="14">
        <f t="shared" ref="AI215" si="875">(ROUND(AG215,1)-ROUND(AG203,1))</f>
        <v>0.60000000000000142</v>
      </c>
      <c r="AJ215" s="116">
        <v>51.851502716901301</v>
      </c>
      <c r="AK215" s="16">
        <f t="shared" ref="AK215" si="876">(ROUND(AJ215,1)-ROUND(AJ214,1))</f>
        <v>0.19999999999999574</v>
      </c>
      <c r="AL215" s="121">
        <v>50</v>
      </c>
      <c r="AM215" s="13">
        <f t="shared" ref="AM215" si="877">(ROUND(AL215,1)-ROUND(AL214,1))</f>
        <v>1.6000000000000014</v>
      </c>
      <c r="AN215" s="17">
        <f t="shared" ref="AN215" si="878">(ROUND(AL215,1)-ROUND(AL203,1))</f>
        <v>-0.89999999999999858</v>
      </c>
      <c r="AO215" s="105">
        <v>50</v>
      </c>
      <c r="AP215" s="106">
        <f t="shared" ref="AP215" si="879">(ROUND(AO215,1)-ROUND(AO214,1))</f>
        <v>1.6000000000000014</v>
      </c>
      <c r="AQ215" s="14">
        <f t="shared" ref="AQ215" si="880">(ROUND(AO215,1)-ROUND(AO203,1))</f>
        <v>-0.89999999999999858</v>
      </c>
      <c r="AR215" s="116">
        <v>49.297609817019101</v>
      </c>
      <c r="AS215" s="16">
        <f t="shared" ref="AS215" si="881">(ROUND(AR215,1)-ROUND(AR214,1))</f>
        <v>9.9999999999994316E-2</v>
      </c>
    </row>
    <row r="216" spans="1:45">
      <c r="A216" s="21"/>
      <c r="B216" s="61" t="s">
        <v>7</v>
      </c>
      <c r="C216" s="121">
        <v>51.976840000000003</v>
      </c>
      <c r="D216" s="13">
        <f t="shared" ref="D216" si="882">(ROUND(C216,1)-ROUND(C204,1))</f>
        <v>1.2000000000000028</v>
      </c>
      <c r="E216" s="105">
        <v>52.391325625874302</v>
      </c>
      <c r="F216" s="106">
        <f t="shared" ref="F216" si="883">(ROUND(E216,1)-ROUND(E215,1))</f>
        <v>-0.10000000000000142</v>
      </c>
      <c r="G216" s="14">
        <f t="shared" ref="G216" si="884">(ROUND(E216,1)-ROUND(E204,1))</f>
        <v>1.1999999999999957</v>
      </c>
      <c r="H216" s="105">
        <v>52.155739358759099</v>
      </c>
      <c r="I216" s="109">
        <f t="shared" ref="I216" si="885">(ROUND(H216,1)-ROUND(H215,1))</f>
        <v>0.10000000000000142</v>
      </c>
      <c r="J216" s="121">
        <v>54.226619999999997</v>
      </c>
      <c r="K216" s="13">
        <f t="shared" ref="K216" si="886">(ROUND(J216,1)-ROUND(J204,1))</f>
        <v>5.1000000000000014</v>
      </c>
      <c r="L216" s="105">
        <v>54.0842170525572</v>
      </c>
      <c r="M216" s="106">
        <f t="shared" ref="M216" si="887">(ROUND(L216,1)-ROUND(L215,1))</f>
        <v>0.89999999999999858</v>
      </c>
      <c r="N216" s="14">
        <f t="shared" ref="N216" si="888">(ROUND(L216,1)-ROUND(L204,1))</f>
        <v>5.5</v>
      </c>
      <c r="O216" s="116">
        <v>53.411131371715797</v>
      </c>
      <c r="P216" s="16">
        <f t="shared" ref="P216" si="889">(ROUND(O216,1)-ROUND(O215,1))</f>
        <v>-0.10000000000000142</v>
      </c>
      <c r="Q216" s="121">
        <v>54.392969999999998</v>
      </c>
      <c r="R216" s="13">
        <f t="shared" ref="R216" si="890">(ROUND(Q216,1)-ROUND(Q204,1))</f>
        <v>2.8999999999999986</v>
      </c>
      <c r="S216" s="105">
        <v>55.236190519645</v>
      </c>
      <c r="T216" s="106">
        <f t="shared" ref="T216" si="891">(ROUND(S216,1)-ROUND(S215,1))</f>
        <v>-0.19999999999999574</v>
      </c>
      <c r="U216" s="14">
        <f t="shared" ref="U216" si="892">(ROUND(S216,1)-ROUND(S204,1))</f>
        <v>2.6000000000000014</v>
      </c>
      <c r="V216" s="117">
        <v>54.666538466686298</v>
      </c>
      <c r="W216" s="16">
        <f t="shared" ref="W216" si="893">(ROUND(V216,1)-ROUND(V215,1))</f>
        <v>0</v>
      </c>
      <c r="X216" s="121">
        <v>52.715649999999997</v>
      </c>
      <c r="Y216" s="13">
        <f t="shared" ref="Y216" si="894">(ROUND(X216,1)-ROUND(X204,1))</f>
        <v>1.2000000000000028</v>
      </c>
      <c r="Z216" s="105">
        <v>53.323978451848802</v>
      </c>
      <c r="AA216" s="106">
        <f t="shared" ref="AA216" si="895">(ROUND(Z216,1)-ROUND(Z215,1))</f>
        <v>-0.30000000000000426</v>
      </c>
      <c r="AB216" s="14">
        <f t="shared" ref="AB216" si="896">(ROUND(Z216,1)-ROUND(Z204,1))</f>
        <v>1.2999999999999972</v>
      </c>
      <c r="AC216" s="116">
        <v>53.247302528027603</v>
      </c>
      <c r="AD216" s="16">
        <f t="shared" ref="AD216" si="897">(ROUND(AC216,1)-ROUND(AC215,1))</f>
        <v>0</v>
      </c>
      <c r="AE216" s="121">
        <v>51.597439999999999</v>
      </c>
      <c r="AF216" s="13">
        <f t="shared" ref="AF216" si="898">(ROUND(AE216,1)-ROUND(AE204,1))</f>
        <v>1.5</v>
      </c>
      <c r="AG216" s="105">
        <v>52.156453312676099</v>
      </c>
      <c r="AH216" s="106">
        <f t="shared" ref="AH216" si="899">(ROUND(AG216,1)-ROUND(AG215,1))</f>
        <v>0.5</v>
      </c>
      <c r="AI216" s="14">
        <f t="shared" ref="AI216" si="900">(ROUND(AG216,1)-ROUND(AG204,1))</f>
        <v>1.5</v>
      </c>
      <c r="AJ216" s="116">
        <v>51.936574207188798</v>
      </c>
      <c r="AK216" s="16">
        <f t="shared" ref="AK216" si="901">(ROUND(AJ216,1)-ROUND(AJ215,1))</f>
        <v>0</v>
      </c>
      <c r="AL216" s="121">
        <v>49.201279999999997</v>
      </c>
      <c r="AM216" s="13">
        <f t="shared" ref="AM216" si="902">(ROUND(AL216,1)-ROUND(AL215,1))</f>
        <v>-0.79999999999999716</v>
      </c>
      <c r="AN216" s="17">
        <f t="shared" ref="AN216" si="903">(ROUND(AL216,1)-ROUND(AL204,1))</f>
        <v>-0.89999999999999858</v>
      </c>
      <c r="AO216" s="105">
        <v>49.201279999999997</v>
      </c>
      <c r="AP216" s="106">
        <f t="shared" ref="AP216" si="904">(ROUND(AO216,1)-ROUND(AO215,1))</f>
        <v>-0.79999999999999716</v>
      </c>
      <c r="AQ216" s="14">
        <f t="shared" ref="AQ216" si="905">(ROUND(AO216,1)-ROUND(AO204,1))</f>
        <v>-0.89999999999999858</v>
      </c>
      <c r="AR216" s="116">
        <v>49.438358101880802</v>
      </c>
      <c r="AS216" s="16">
        <f t="shared" ref="AS216" si="906">(ROUND(AR216,1)-ROUND(AR215,1))</f>
        <v>0.10000000000000142</v>
      </c>
    </row>
    <row r="217" spans="1:45">
      <c r="A217" s="21"/>
      <c r="B217" s="61" t="s">
        <v>9</v>
      </c>
      <c r="C217" s="121">
        <v>51.175550000000001</v>
      </c>
      <c r="D217" s="13">
        <f t="shared" ref="D217" si="907">(ROUND(C217,1)-ROUND(C205,1))</f>
        <v>0</v>
      </c>
      <c r="E217" s="105">
        <v>51.591896791946603</v>
      </c>
      <c r="F217" s="106">
        <f t="shared" ref="F217" si="908">(ROUND(E217,1)-ROUND(E216,1))</f>
        <v>-0.79999999999999716</v>
      </c>
      <c r="G217" s="14">
        <f t="shared" ref="G217" si="909">(ROUND(E217,1)-ROUND(E205,1))</f>
        <v>0.10000000000000142</v>
      </c>
      <c r="H217" s="105">
        <v>52.218791617059402</v>
      </c>
      <c r="I217" s="109">
        <f t="shared" ref="I217" si="910">(ROUND(H217,1)-ROUND(H216,1))</f>
        <v>0</v>
      </c>
      <c r="J217" s="121">
        <v>52.807020000000001</v>
      </c>
      <c r="K217" s="13">
        <f t="shared" ref="K217" si="911">(ROUND(J217,1)-ROUND(J205,1))</f>
        <v>0.79999999999999716</v>
      </c>
      <c r="L217" s="105">
        <v>53.178402376873898</v>
      </c>
      <c r="M217" s="106">
        <f t="shared" ref="M217" si="912">(ROUND(L217,1)-ROUND(L216,1))</f>
        <v>-0.89999999999999858</v>
      </c>
      <c r="N217" s="14">
        <f t="shared" ref="N217" si="913">(ROUND(L217,1)-ROUND(L205,1))</f>
        <v>1.1000000000000014</v>
      </c>
      <c r="O217" s="116">
        <v>53.480800478476702</v>
      </c>
      <c r="P217" s="16">
        <f t="shared" ref="P217" si="914">(ROUND(O217,1)-ROUND(O216,1))</f>
        <v>0.10000000000000142</v>
      </c>
      <c r="Q217" s="121">
        <v>52.037619999999997</v>
      </c>
      <c r="R217" s="13">
        <f t="shared" ref="R217" si="915">(ROUND(Q217,1)-ROUND(Q205,1))</f>
        <v>-0.79999999999999716</v>
      </c>
      <c r="S217" s="105">
        <v>53.086662255885102</v>
      </c>
      <c r="T217" s="106">
        <f t="shared" ref="T217" si="916">(ROUND(S217,1)-ROUND(S216,1))</f>
        <v>-2.1000000000000014</v>
      </c>
      <c r="U217" s="14">
        <f t="shared" ref="U217" si="917">(ROUND(S217,1)-ROUND(S205,1))</f>
        <v>-0.39999999999999858</v>
      </c>
      <c r="V217" s="117">
        <v>54.752917700545403</v>
      </c>
      <c r="W217" s="16">
        <f t="shared" ref="W217" si="918">(ROUND(V217,1)-ROUND(V216,1))</f>
        <v>9.9999999999994316E-2</v>
      </c>
      <c r="X217" s="121">
        <v>51.253920000000001</v>
      </c>
      <c r="Y217" s="13">
        <f t="shared" ref="Y217" si="919">(ROUND(X217,1)-ROUND(X205,1))</f>
        <v>0</v>
      </c>
      <c r="Z217" s="105">
        <v>52.304343367610798</v>
      </c>
      <c r="AA217" s="106">
        <f t="shared" ref="AA217" si="920">(ROUND(Z217,1)-ROUND(Z216,1))</f>
        <v>-1</v>
      </c>
      <c r="AB217" s="14">
        <f t="shared" ref="AB217" si="921">(ROUND(Z217,1)-ROUND(Z205,1))</f>
        <v>9.9999999999994316E-2</v>
      </c>
      <c r="AC217" s="116">
        <v>53.392547024963399</v>
      </c>
      <c r="AD217" s="16">
        <f t="shared" ref="AD217" si="922">(ROUND(AC217,1)-ROUND(AC216,1))</f>
        <v>0.19999999999999574</v>
      </c>
      <c r="AE217" s="121">
        <v>51.567399999999999</v>
      </c>
      <c r="AF217" s="13">
        <f t="shared" ref="AF217" si="923">(ROUND(AE217,1)-ROUND(AE205,1))</f>
        <v>0.39999999999999858</v>
      </c>
      <c r="AG217" s="105">
        <v>51.609986435755502</v>
      </c>
      <c r="AH217" s="106">
        <f t="shared" ref="AH217" si="924">(ROUND(AG217,1)-ROUND(AG216,1))</f>
        <v>-0.60000000000000142</v>
      </c>
      <c r="AI217" s="14">
        <f t="shared" ref="AI217" si="925">(ROUND(AG217,1)-ROUND(AG205,1))</f>
        <v>0.30000000000000426</v>
      </c>
      <c r="AJ217" s="116">
        <v>51.874625730310598</v>
      </c>
      <c r="AK217" s="16">
        <f t="shared" ref="AK217" si="926">(ROUND(AJ217,1)-ROUND(AJ216,1))</f>
        <v>0</v>
      </c>
      <c r="AL217" s="121">
        <v>49.843260000000001</v>
      </c>
      <c r="AM217" s="13">
        <f t="shared" ref="AM217" si="927">(ROUND(AL217,1)-ROUND(AL216,1))</f>
        <v>0.59999999999999432</v>
      </c>
      <c r="AN217" s="17">
        <f t="shared" ref="AN217" si="928">(ROUND(AL217,1)-ROUND(AL205,1))</f>
        <v>0.19999999999999574</v>
      </c>
      <c r="AO217" s="105">
        <v>49.843260000000001</v>
      </c>
      <c r="AP217" s="106">
        <f t="shared" ref="AP217" si="929">(ROUND(AO217,1)-ROUND(AO216,1))</f>
        <v>0.59999999999999432</v>
      </c>
      <c r="AQ217" s="14">
        <f t="shared" ref="AQ217" si="930">(ROUND(AO217,1)-ROUND(AO205,1))</f>
        <v>0.19999999999999574</v>
      </c>
      <c r="AR217" s="116">
        <v>49.630895479257298</v>
      </c>
      <c r="AS217" s="16">
        <f t="shared" ref="AS217" si="931">(ROUND(AR217,1)-ROUND(AR216,1))</f>
        <v>0.20000000000000284</v>
      </c>
    </row>
    <row r="218" spans="1:45">
      <c r="A218" s="21"/>
      <c r="B218" s="61" t="s">
        <v>10</v>
      </c>
      <c r="C218" s="121">
        <v>52.795529999999999</v>
      </c>
      <c r="D218" s="13">
        <f t="shared" ref="D218" si="932">(ROUND(C218,1)-ROUND(C206,1))</f>
        <v>-0.70000000000000284</v>
      </c>
      <c r="E218" s="105">
        <v>51.948145629610202</v>
      </c>
      <c r="F218" s="106">
        <f t="shared" ref="F218" si="933">(ROUND(E218,1)-ROUND(E217,1))</f>
        <v>0.29999999999999716</v>
      </c>
      <c r="G218" s="14">
        <f t="shared" ref="G218" si="934">(ROUND(E218,1)-ROUND(E206,1))</f>
        <v>-0.80000000000000426</v>
      </c>
      <c r="H218" s="105">
        <v>52.349379161857499</v>
      </c>
      <c r="I218" s="109">
        <f t="shared" ref="I218" si="935">(ROUND(H218,1)-ROUND(H217,1))</f>
        <v>9.9999999999994316E-2</v>
      </c>
      <c r="J218" s="121">
        <v>54.90305</v>
      </c>
      <c r="K218" s="13">
        <f t="shared" ref="K218" si="936">(ROUND(J218,1)-ROUND(J206,1))</f>
        <v>0.60000000000000142</v>
      </c>
      <c r="L218" s="105">
        <v>52.6654706352396</v>
      </c>
      <c r="M218" s="106">
        <f t="shared" ref="M218" si="937">(ROUND(L218,1)-ROUND(L217,1))</f>
        <v>-0.5</v>
      </c>
      <c r="N218" s="14">
        <f t="shared" ref="N218" si="938">(ROUND(L218,1)-ROUND(L206,1))</f>
        <v>-0.39999999999999858</v>
      </c>
      <c r="O218" s="116">
        <v>53.715715521920401</v>
      </c>
      <c r="P218" s="16">
        <f t="shared" ref="P218" si="939">(ROUND(O218,1)-ROUND(O217,1))</f>
        <v>0.20000000000000284</v>
      </c>
      <c r="Q218" s="121">
        <v>55.111820000000002</v>
      </c>
      <c r="R218" s="13">
        <f t="shared" ref="R218" si="940">(ROUND(Q218,1)-ROUND(Q206,1))</f>
        <v>-1.1000000000000014</v>
      </c>
      <c r="S218" s="105">
        <v>54.674585862170403</v>
      </c>
      <c r="T218" s="106">
        <f t="shared" ref="T218" si="941">(ROUND(S218,1)-ROUND(S217,1))</f>
        <v>1.6000000000000014</v>
      </c>
      <c r="U218" s="14">
        <f t="shared" ref="U218" si="942">(ROUND(S218,1)-ROUND(S206,1))</f>
        <v>0.80000000000000426</v>
      </c>
      <c r="V218" s="117">
        <v>54.963032031150298</v>
      </c>
      <c r="W218" s="16">
        <f t="shared" ref="W218" si="943">(ROUND(V218,1)-ROUND(V217,1))</f>
        <v>0.20000000000000284</v>
      </c>
      <c r="X218" s="121">
        <v>53.913739999999997</v>
      </c>
      <c r="Y218" s="13">
        <f t="shared" ref="Y218" si="944">(ROUND(X218,1)-ROUND(X206,1))</f>
        <v>-1.8000000000000043</v>
      </c>
      <c r="Z218" s="105">
        <v>54.227718469604703</v>
      </c>
      <c r="AA218" s="106">
        <f t="shared" ref="AA218" si="945">(ROUND(Z218,1)-ROUND(Z217,1))</f>
        <v>1.9000000000000057</v>
      </c>
      <c r="AB218" s="14">
        <f t="shared" ref="AB218" si="946">(ROUND(Z218,1)-ROUND(Z206,1))</f>
        <v>-1.0999999999999943</v>
      </c>
      <c r="AC218" s="116">
        <v>53.623103953358303</v>
      </c>
      <c r="AD218" s="16">
        <f t="shared" ref="AD218" si="947">(ROUND(AC218,1)-ROUND(AC217,1))</f>
        <v>0.20000000000000284</v>
      </c>
      <c r="AE218" s="121">
        <v>51.757190000000001</v>
      </c>
      <c r="AF218" s="13">
        <f t="shared" ref="AF218" si="948">(ROUND(AE218,1)-ROUND(AE206,1))</f>
        <v>-0.40000000000000568</v>
      </c>
      <c r="AG218" s="105">
        <v>52.785546216989196</v>
      </c>
      <c r="AH218" s="106">
        <f t="shared" ref="AH218" si="949">(ROUND(AG218,1)-ROUND(AG217,1))</f>
        <v>1.1999999999999957</v>
      </c>
      <c r="AI218" s="14">
        <f t="shared" ref="AI218" si="950">(ROUND(AG218,1)-ROUND(AG206,1))</f>
        <v>-1.8000000000000043</v>
      </c>
      <c r="AJ218" s="116">
        <v>51.678464525537699</v>
      </c>
      <c r="AK218" s="16">
        <f t="shared" ref="AK218" si="951">(ROUND(AJ218,1)-ROUND(AJ217,1))</f>
        <v>-0.19999999999999574</v>
      </c>
      <c r="AL218" s="121">
        <v>50.399360000000001</v>
      </c>
      <c r="AM218" s="13">
        <f t="shared" ref="AM218" si="952">(ROUND(AL218,1)-ROUND(AL217,1))</f>
        <v>0.60000000000000142</v>
      </c>
      <c r="AN218" s="17">
        <f t="shared" ref="AN218" si="953">(ROUND(AL218,1)-ROUND(AL206,1))</f>
        <v>0.60000000000000142</v>
      </c>
      <c r="AO218" s="105">
        <v>51.757190000000001</v>
      </c>
      <c r="AP218" s="106">
        <f t="shared" ref="AP218" si="954">(ROUND(AO218,1)-ROUND(AO217,1))</f>
        <v>2</v>
      </c>
      <c r="AQ218" s="14">
        <f t="shared" ref="AQ218" si="955">(ROUND(AO218,1)-ROUND(AO206,1))</f>
        <v>-0.40000000000000568</v>
      </c>
      <c r="AR218" s="116">
        <v>49.838283188387599</v>
      </c>
      <c r="AS218" s="16">
        <f t="shared" ref="AS218" si="956">(ROUND(AR218,1)-ROUND(AR217,1))</f>
        <v>0.19999999999999574</v>
      </c>
    </row>
    <row r="219" spans="1:45">
      <c r="A219" s="21"/>
      <c r="B219" s="61" t="s">
        <v>11</v>
      </c>
      <c r="C219" s="121">
        <v>54.317430000000002</v>
      </c>
      <c r="D219" s="13">
        <f t="shared" ref="D219" si="957">(ROUND(C219,1)-ROUND(C207,1))</f>
        <v>2.2999999999999972</v>
      </c>
      <c r="E219" s="105">
        <v>53.056365882331797</v>
      </c>
      <c r="F219" s="106">
        <f t="shared" ref="F219" si="958">(ROUND(E219,1)-ROUND(E218,1))</f>
        <v>1.2000000000000028</v>
      </c>
      <c r="G219" s="14">
        <f t="shared" ref="G219" si="959">(ROUND(E219,1)-ROUND(E207,1))</f>
        <v>2.5</v>
      </c>
      <c r="H219" s="105">
        <v>52.499048151228997</v>
      </c>
      <c r="I219" s="109">
        <f t="shared" ref="I219" si="960">(ROUND(H219,1)-ROUND(H218,1))</f>
        <v>0.20000000000000284</v>
      </c>
      <c r="J219" s="121">
        <v>55.762300000000003</v>
      </c>
      <c r="K219" s="13">
        <f t="shared" ref="K219" si="961">(ROUND(J219,1)-ROUND(J207,1))</f>
        <v>1.6999999999999957</v>
      </c>
      <c r="L219" s="105">
        <v>54.5914523444902</v>
      </c>
      <c r="M219" s="106">
        <f t="shared" ref="M219" si="962">(ROUND(L219,1)-ROUND(L218,1))</f>
        <v>1.8999999999999986</v>
      </c>
      <c r="N219" s="14">
        <f t="shared" ref="N219" si="963">(ROUND(L219,1)-ROUND(L207,1))</f>
        <v>3.5</v>
      </c>
      <c r="O219" s="116">
        <v>53.969125499191797</v>
      </c>
      <c r="P219" s="16">
        <f t="shared" ref="P219" si="964">(ROUND(O219,1)-ROUND(O218,1))</f>
        <v>0.29999999999999716</v>
      </c>
      <c r="Q219" s="121">
        <v>58.05921</v>
      </c>
      <c r="R219" s="13">
        <f t="shared" ref="R219" si="965">(ROUND(Q219,1)-ROUND(Q207,1))</f>
        <v>3.3000000000000043</v>
      </c>
      <c r="S219" s="105">
        <v>55.959754553637502</v>
      </c>
      <c r="T219" s="106">
        <f t="shared" ref="T219" si="966">(ROUND(S219,1)-ROUND(S218,1))</f>
        <v>1.2999999999999972</v>
      </c>
      <c r="U219" s="14">
        <f t="shared" ref="U219" si="967">(ROUND(S219,1)-ROUND(S207,1))</f>
        <v>3.7999999999999972</v>
      </c>
      <c r="V219" s="117">
        <v>55.193702658771301</v>
      </c>
      <c r="W219" s="16">
        <f t="shared" ref="W219" si="968">(ROUND(V219,1)-ROUND(V218,1))</f>
        <v>0.20000000000000284</v>
      </c>
      <c r="X219" s="121">
        <v>57.31908</v>
      </c>
      <c r="Y219" s="13">
        <f t="shared" ref="Y219" si="969">(ROUND(X219,1)-ROUND(X207,1))</f>
        <v>4</v>
      </c>
      <c r="Z219" s="105">
        <v>54.440803956866198</v>
      </c>
      <c r="AA219" s="106">
        <f t="shared" ref="AA219" si="970">(ROUND(Z219,1)-ROUND(Z218,1))</f>
        <v>0.19999999999999574</v>
      </c>
      <c r="AB219" s="14">
        <f t="shared" ref="AB219" si="971">(ROUND(Z219,1)-ROUND(Z207,1))</f>
        <v>2.1000000000000014</v>
      </c>
      <c r="AC219" s="116">
        <v>53.871333220251202</v>
      </c>
      <c r="AD219" s="16">
        <f t="shared" ref="AD219" si="972">(ROUND(AC219,1)-ROUND(AC218,1))</f>
        <v>0.29999999999999716</v>
      </c>
      <c r="AE219" s="121">
        <v>51.644739999999999</v>
      </c>
      <c r="AF219" s="13">
        <f t="shared" ref="AF219" si="973">(ROUND(AE219,1)-ROUND(AE207,1))</f>
        <v>0.30000000000000426</v>
      </c>
      <c r="AG219" s="105">
        <v>51.000011006865002</v>
      </c>
      <c r="AH219" s="106">
        <f t="shared" ref="AH219" si="974">(ROUND(AG219,1)-ROUND(AG218,1))</f>
        <v>-1.7999999999999972</v>
      </c>
      <c r="AI219" s="14">
        <f t="shared" ref="AI219" si="975">(ROUND(AG219,1)-ROUND(AG207,1))</f>
        <v>-1.7000000000000028</v>
      </c>
      <c r="AJ219" s="116">
        <v>51.427066861590802</v>
      </c>
      <c r="AK219" s="16">
        <f t="shared" ref="AK219" si="976">(ROUND(AJ219,1)-ROUND(AJ218,1))</f>
        <v>-0.30000000000000426</v>
      </c>
      <c r="AL219" s="121">
        <v>50.24671</v>
      </c>
      <c r="AM219" s="13">
        <f t="shared" ref="AM219" si="977">(ROUND(AL219,1)-ROUND(AL218,1))</f>
        <v>-0.19999999999999574</v>
      </c>
      <c r="AN219" s="17">
        <f t="shared" ref="AN219" si="978">(ROUND(AL219,1)-ROUND(AL207,1))</f>
        <v>1.5</v>
      </c>
      <c r="AO219" s="105">
        <v>50.24671</v>
      </c>
      <c r="AP219" s="106">
        <f t="shared" ref="AP219" si="979">(ROUND(AO219,1)-ROUND(AO218,1))</f>
        <v>-1.5999999999999943</v>
      </c>
      <c r="AQ219" s="14">
        <f t="shared" ref="AQ219" si="980">(ROUND(AO219,1)-ROUND(AO207,1))</f>
        <v>-1.0999999999999943</v>
      </c>
      <c r="AR219" s="116">
        <v>50.025391119558101</v>
      </c>
      <c r="AS219" s="16">
        <f t="shared" ref="AS219" si="981">(ROUND(AR219,1)-ROUND(AR218,1))</f>
        <v>0.20000000000000284</v>
      </c>
    </row>
    <row r="220" spans="1:45">
      <c r="A220" s="21"/>
      <c r="B220" s="61" t="s">
        <v>12</v>
      </c>
      <c r="C220" s="121">
        <v>53.846150000000002</v>
      </c>
      <c r="D220" s="13">
        <f t="shared" ref="D220:D221" si="982">(ROUND(C220,1)-ROUND(C208,1))</f>
        <v>0.29999999999999716</v>
      </c>
      <c r="E220" s="105">
        <v>53.152907671391397</v>
      </c>
      <c r="F220" s="106">
        <f t="shared" ref="F220" si="983">(ROUND(E220,1)-ROUND(E219,1))</f>
        <v>0.10000000000000142</v>
      </c>
      <c r="G220" s="14">
        <f t="shared" ref="G220" si="984">(ROUND(E220,1)-ROUND(E208,1))</f>
        <v>0.90000000000000568</v>
      </c>
      <c r="H220" s="105">
        <v>52.617908671117597</v>
      </c>
      <c r="I220" s="109">
        <f t="shared" ref="I220:I222" si="985">(ROUND(H220,1)-ROUND(H219,1))</f>
        <v>0.10000000000000142</v>
      </c>
      <c r="J220" s="121">
        <v>55.335900000000002</v>
      </c>
      <c r="K220" s="13">
        <f t="shared" ref="K220:K221" si="986">(ROUND(J220,1)-ROUND(J208,1))</f>
        <v>-0.20000000000000284</v>
      </c>
      <c r="L220" s="105">
        <v>54.3789680450516</v>
      </c>
      <c r="M220" s="106">
        <f t="shared" ref="M220" si="987">(ROUND(L220,1)-ROUND(L219,1))</f>
        <v>-0.20000000000000284</v>
      </c>
      <c r="N220" s="14">
        <f t="shared" ref="N220" si="988">(ROUND(L220,1)-ROUND(L208,1))</f>
        <v>1.5</v>
      </c>
      <c r="O220" s="116">
        <v>54.108435038009198</v>
      </c>
      <c r="P220" s="16">
        <f t="shared" ref="P220:P222" si="989">(ROUND(O220,1)-ROUND(O219,1))</f>
        <v>0.10000000000000142</v>
      </c>
      <c r="Q220" s="121">
        <v>57.336179999999999</v>
      </c>
      <c r="R220" s="13">
        <f t="shared" ref="R220:R221" si="990">(ROUND(Q220,1)-ROUND(Q208,1))</f>
        <v>-0.40000000000000568</v>
      </c>
      <c r="S220" s="105">
        <v>56.0062290903996</v>
      </c>
      <c r="T220" s="106">
        <f t="shared" ref="T220" si="991">(ROUND(S220,1)-ROUND(S219,1))</f>
        <v>0</v>
      </c>
      <c r="U220" s="14">
        <f t="shared" ref="U220" si="992">(ROUND(S220,1)-ROUND(S208,1))</f>
        <v>1.5</v>
      </c>
      <c r="V220" s="117">
        <v>55.371295655925998</v>
      </c>
      <c r="W220" s="16">
        <f t="shared" ref="W220:W222" si="993">(ROUND(V220,1)-ROUND(V219,1))</f>
        <v>0.19999999999999574</v>
      </c>
      <c r="X220" s="121">
        <v>55.911679999999997</v>
      </c>
      <c r="Y220" s="13">
        <f t="shared" ref="Y220:Y221" si="994">(ROUND(X220,1)-ROUND(X208,1))</f>
        <v>0.79999999999999716</v>
      </c>
      <c r="Z220" s="105">
        <v>54.085136399422403</v>
      </c>
      <c r="AA220" s="106">
        <f t="shared" ref="AA220" si="995">(ROUND(Z220,1)-ROUND(Z219,1))</f>
        <v>-0.29999999999999716</v>
      </c>
      <c r="AB220" s="14">
        <f t="shared" ref="AB220" si="996">(ROUND(Z220,1)-ROUND(Z208,1))</f>
        <v>-1.8999999999999986</v>
      </c>
      <c r="AC220" s="116">
        <v>54.0622649410695</v>
      </c>
      <c r="AD220" s="16">
        <f t="shared" ref="AD220:AD222" si="997">(ROUND(AC220,1)-ROUND(AC219,1))</f>
        <v>0.20000000000000284</v>
      </c>
      <c r="AE220" s="121">
        <v>52.136749999999999</v>
      </c>
      <c r="AF220" s="13">
        <f t="shared" ref="AF220:AF221" si="998">(ROUND(AE220,1)-ROUND(AE208,1))</f>
        <v>0.20000000000000284</v>
      </c>
      <c r="AG220" s="105">
        <v>51.326688796976299</v>
      </c>
      <c r="AH220" s="106">
        <f t="shared" ref="AH220" si="999">(ROUND(AG220,1)-ROUND(AG219,1))</f>
        <v>0.29999999999999716</v>
      </c>
      <c r="AI220" s="14">
        <f t="shared" ref="AI220" si="1000">(ROUND(AG220,1)-ROUND(AG208,1))</f>
        <v>-3.1000000000000014</v>
      </c>
      <c r="AJ220" s="116">
        <v>51.1694246462122</v>
      </c>
      <c r="AK220" s="16">
        <f t="shared" ref="AK220:AK222" si="1001">(ROUND(AJ220,1)-ROUND(AJ219,1))</f>
        <v>-0.19999999999999574</v>
      </c>
      <c r="AL220" s="121">
        <v>50</v>
      </c>
      <c r="AM220" s="13">
        <f t="shared" ref="AM220" si="1002">(ROUND(AL220,1)-ROUND(AL219,1))</f>
        <v>-0.20000000000000284</v>
      </c>
      <c r="AN220" s="17">
        <f t="shared" ref="AN220" si="1003">(ROUND(AL220,1)-ROUND(AL208,1))</f>
        <v>0.70000000000000284</v>
      </c>
      <c r="AO220" s="105">
        <v>50</v>
      </c>
      <c r="AP220" s="106">
        <f t="shared" ref="AP220" si="1004">(ROUND(AO220,1)-ROUND(AO219,1))</f>
        <v>-0.20000000000000284</v>
      </c>
      <c r="AQ220" s="14">
        <f t="shared" ref="AQ220" si="1005">(ROUND(AO220,1)-ROUND(AO208,1))</f>
        <v>-1.8999999999999986</v>
      </c>
      <c r="AR220" s="116">
        <v>50.179117391181897</v>
      </c>
      <c r="AS220" s="16">
        <f t="shared" ref="AS220:AS222" si="1006">(ROUND(AR220,1)-ROUND(AR219,1))</f>
        <v>0.20000000000000284</v>
      </c>
    </row>
    <row r="221" spans="1:45" s="134" customFormat="1">
      <c r="A221" s="21">
        <v>2023</v>
      </c>
      <c r="B221" s="61" t="s">
        <v>4</v>
      </c>
      <c r="C221" s="121">
        <v>50.392760000000003</v>
      </c>
      <c r="D221" s="13">
        <f t="shared" si="982"/>
        <v>3.2999999999999972</v>
      </c>
      <c r="E221" s="105">
        <v>52.2166681231026</v>
      </c>
      <c r="F221" s="106">
        <f t="shared" ref="F221:F222" si="1007">(ROUND(E221,1)-ROUND(E220,1))</f>
        <v>-1</v>
      </c>
      <c r="G221" s="14">
        <f t="shared" ref="G221" si="1008">(ROUND(E221,1)-ROUND(E209,1))</f>
        <v>3.3000000000000043</v>
      </c>
      <c r="H221" s="105">
        <v>52.640115840727297</v>
      </c>
      <c r="I221" s="109">
        <f t="shared" si="985"/>
        <v>0</v>
      </c>
      <c r="J221" s="121">
        <v>51.229649999999999</v>
      </c>
      <c r="K221" s="13">
        <f t="shared" si="986"/>
        <v>3.3000000000000043</v>
      </c>
      <c r="L221" s="105">
        <v>54.6069830571737</v>
      </c>
      <c r="M221" s="106">
        <f t="shared" ref="M221:M222" si="1009">(ROUND(L221,1)-ROUND(L220,1))</f>
        <v>0.20000000000000284</v>
      </c>
      <c r="N221" s="14">
        <f t="shared" ref="N221" si="1010">(ROUND(L221,1)-ROUND(L209,1))</f>
        <v>3.2000000000000028</v>
      </c>
      <c r="O221" s="116">
        <v>54.082885228166802</v>
      </c>
      <c r="P221" s="16">
        <f t="shared" si="989"/>
        <v>0</v>
      </c>
      <c r="Q221" s="121">
        <v>51.639339999999997</v>
      </c>
      <c r="R221" s="13">
        <f t="shared" si="990"/>
        <v>5.3000000000000043</v>
      </c>
      <c r="S221" s="105">
        <v>55.354717802526402</v>
      </c>
      <c r="T221" s="106">
        <f t="shared" ref="T221:T222" si="1011">(ROUND(S221,1)-ROUND(S220,1))</f>
        <v>-0.60000000000000142</v>
      </c>
      <c r="U221" s="14">
        <f t="shared" ref="U221" si="1012">(ROUND(S221,1)-ROUND(S209,1))</f>
        <v>5.3999999999999986</v>
      </c>
      <c r="V221" s="117">
        <v>55.345796056902998</v>
      </c>
      <c r="W221" s="16">
        <f t="shared" si="993"/>
        <v>-0.10000000000000142</v>
      </c>
      <c r="X221" s="121">
        <v>49.795079999999999</v>
      </c>
      <c r="Y221" s="13">
        <f t="shared" si="994"/>
        <v>5.7999999999999972</v>
      </c>
      <c r="Z221" s="105">
        <v>53.395618779148499</v>
      </c>
      <c r="AA221" s="106">
        <f t="shared" ref="AA221:AA222" si="1013">(ROUND(Z221,1)-ROUND(Z220,1))</f>
        <v>-0.70000000000000284</v>
      </c>
      <c r="AB221" s="14">
        <f t="shared" ref="AB221" si="1014">(ROUND(Z221,1)-ROUND(Z209,1))</f>
        <v>5.6999999999999957</v>
      </c>
      <c r="AC221" s="116">
        <v>54.0621402588527</v>
      </c>
      <c r="AD221" s="16">
        <f t="shared" si="997"/>
        <v>0</v>
      </c>
      <c r="AE221" s="121">
        <v>48.9071</v>
      </c>
      <c r="AF221" s="13">
        <f t="shared" si="998"/>
        <v>1.3999999999999986</v>
      </c>
      <c r="AG221" s="105">
        <v>49.945014715604202</v>
      </c>
      <c r="AH221" s="106">
        <f t="shared" ref="AH221:AH222" si="1015">(ROUND(AG221,1)-ROUND(AG220,1))</f>
        <v>-1.3999999999999986</v>
      </c>
      <c r="AI221" s="14">
        <f t="shared" ref="AI221" si="1016">(ROUND(AG221,1)-ROUND(AG209,1))</f>
        <v>1.3999999999999986</v>
      </c>
      <c r="AJ221" s="116">
        <v>50.990213234705202</v>
      </c>
      <c r="AK221" s="16">
        <f t="shared" si="1001"/>
        <v>-0.20000000000000284</v>
      </c>
      <c r="AL221" s="121">
        <v>51.229509999999998</v>
      </c>
      <c r="AM221" s="13">
        <f t="shared" ref="AM221:AM222" si="1017">(ROUND(AL221,1)-ROUND(AL220,1))</f>
        <v>1.2000000000000028</v>
      </c>
      <c r="AN221" s="17">
        <f t="shared" ref="AN221" si="1018">(ROUND(AL221,1)-ROUND(AL209,1))</f>
        <v>0.70000000000000284</v>
      </c>
      <c r="AO221" s="105">
        <v>51.229509999999998</v>
      </c>
      <c r="AP221" s="106">
        <f t="shared" ref="AP221:AP222" si="1019">(ROUND(AO221,1)-ROUND(AO220,1))</f>
        <v>1.2000000000000028</v>
      </c>
      <c r="AQ221" s="14">
        <f t="shared" ref="AQ221" si="1020">(ROUND(AO221,1)-ROUND(AO209,1))</f>
        <v>0.70000000000000284</v>
      </c>
      <c r="AR221" s="116">
        <v>50.302820722810402</v>
      </c>
      <c r="AS221" s="16">
        <f t="shared" si="1006"/>
        <v>9.9999999999994316E-2</v>
      </c>
    </row>
    <row r="222" spans="1:45" s="139" customFormat="1">
      <c r="A222" s="67"/>
      <c r="B222" s="144" t="s">
        <v>5</v>
      </c>
      <c r="C222" s="131">
        <v>51.71772</v>
      </c>
      <c r="D222" s="13">
        <f>(ROUND(C222,1)-ROUND(C211,1))</f>
        <v>-2.2999999999999972</v>
      </c>
      <c r="E222" s="132">
        <v>52.115200311315803</v>
      </c>
      <c r="F222" s="132">
        <f t="shared" si="1007"/>
        <v>-0.10000000000000142</v>
      </c>
      <c r="G222" s="14">
        <f>(ROUND(E222,1)-ROUND(E211,1))</f>
        <v>-0.5</v>
      </c>
      <c r="H222" s="132">
        <v>52.531831692355802</v>
      </c>
      <c r="I222" s="137">
        <f t="shared" si="985"/>
        <v>-0.10000000000000142</v>
      </c>
      <c r="J222" s="131">
        <v>53.039409999999997</v>
      </c>
      <c r="K222" s="13">
        <f t="shared" ref="K222:K227" si="1021">(ROUND(J222,1)-ROUND(J211,1))</f>
        <v>-2.6000000000000014</v>
      </c>
      <c r="L222" s="132">
        <v>53.420215356026603</v>
      </c>
      <c r="M222" s="132">
        <f t="shared" si="1009"/>
        <v>-1.2000000000000028</v>
      </c>
      <c r="N222" s="14">
        <f>(ROUND(L222,1)-ROUND(L211,1))</f>
        <v>-0.80000000000000426</v>
      </c>
      <c r="O222" s="131">
        <v>53.8782463069032</v>
      </c>
      <c r="P222" s="16">
        <f t="shared" si="989"/>
        <v>-0.20000000000000284</v>
      </c>
      <c r="Q222" s="131">
        <v>54.056289999999997</v>
      </c>
      <c r="R222" s="13">
        <f>(ROUND(Q222,1)-ROUND(Q211,1))</f>
        <v>-4.1999999999999957</v>
      </c>
      <c r="S222" s="132">
        <v>54.3154620305381</v>
      </c>
      <c r="T222" s="132">
        <f t="shared" si="1011"/>
        <v>-1.1000000000000014</v>
      </c>
      <c r="U222" s="14">
        <f>(ROUND(S222,1)-ROUND(S211,1))</f>
        <v>-1.3000000000000043</v>
      </c>
      <c r="V222" s="131">
        <v>55.040231378467098</v>
      </c>
      <c r="W222" s="16">
        <f t="shared" si="993"/>
        <v>-0.29999999999999716</v>
      </c>
      <c r="X222" s="131">
        <v>52.400660000000002</v>
      </c>
      <c r="Y222" s="13">
        <f>(ROUND(X222,1)-ROUND(X211,1))</f>
        <v>-4.3999999999999986</v>
      </c>
      <c r="Z222" s="132">
        <v>53.515741832628102</v>
      </c>
      <c r="AA222" s="132">
        <f t="shared" si="1013"/>
        <v>0.10000000000000142</v>
      </c>
      <c r="AB222" s="14">
        <f>(ROUND(Z222,1)-ROUND(Z211,1))</f>
        <v>-1.1000000000000014</v>
      </c>
      <c r="AC222" s="131">
        <v>53.8406828463106</v>
      </c>
      <c r="AD222" s="16">
        <f t="shared" si="997"/>
        <v>-0.30000000000000426</v>
      </c>
      <c r="AE222" s="131">
        <v>50.248339999999999</v>
      </c>
      <c r="AF222" s="13">
        <f>(ROUND(AE222,1)-ROUND(AE211,1))</f>
        <v>-1.7999999999999972</v>
      </c>
      <c r="AG222" s="132">
        <v>50.768216591299201</v>
      </c>
      <c r="AH222" s="132">
        <f t="shared" si="1015"/>
        <v>0.89999999999999858</v>
      </c>
      <c r="AI222" s="14">
        <f>(ROUND(AG222,1)-ROUND(AG211,1))</f>
        <v>-0.40000000000000568</v>
      </c>
      <c r="AJ222" s="131">
        <v>50.917359939044204</v>
      </c>
      <c r="AK222" s="16">
        <f t="shared" si="1001"/>
        <v>-0.10000000000000142</v>
      </c>
      <c r="AL222" s="131">
        <v>50.165559999999999</v>
      </c>
      <c r="AM222" s="13">
        <f t="shared" si="1017"/>
        <v>-1</v>
      </c>
      <c r="AN222" s="17">
        <f>(ROUND(AL222,1)-ROUND(AL211,1))</f>
        <v>1.4000000000000057</v>
      </c>
      <c r="AO222" s="132">
        <v>50.165559999999999</v>
      </c>
      <c r="AP222" s="132">
        <f t="shared" si="1019"/>
        <v>-1</v>
      </c>
      <c r="AQ222" s="14">
        <f>(ROUND(AO222,1)-ROUND(AO211,1))</f>
        <v>1.4000000000000057</v>
      </c>
      <c r="AR222" s="131">
        <v>50.403104260450696</v>
      </c>
      <c r="AS222" s="16">
        <f t="shared" si="1006"/>
        <v>0.10000000000000142</v>
      </c>
    </row>
    <row r="223" spans="1:45">
      <c r="A223" s="142"/>
      <c r="B223" s="145" t="s">
        <v>6</v>
      </c>
      <c r="C223" s="142">
        <v>54.589039999999997</v>
      </c>
      <c r="D223" s="13">
        <f>(ROUND(C223,1)-ROUND(C212,1))</f>
        <v>1.8999999999999986</v>
      </c>
      <c r="E223" s="133">
        <v>53.107097412204297</v>
      </c>
      <c r="F223" s="133">
        <f t="shared" ref="F223" si="1022">(ROUND(E223,1)-ROUND(E222,1))</f>
        <v>1</v>
      </c>
      <c r="G223" s="14">
        <f>(ROUND(E223,1)-ROUND(E212,1))</f>
        <v>0.70000000000000284</v>
      </c>
      <c r="H223" s="133">
        <v>52.306818700725302</v>
      </c>
      <c r="I223" s="141">
        <f t="shared" ref="I223" si="1023">(ROUND(H223,1)-ROUND(H222,1))</f>
        <v>-0.20000000000000284</v>
      </c>
      <c r="J223" s="142">
        <v>55.751440000000002</v>
      </c>
      <c r="K223" s="13">
        <f t="shared" si="1021"/>
        <v>0.39999999999999858</v>
      </c>
      <c r="L223" s="133">
        <v>54.242739651896997</v>
      </c>
      <c r="M223" s="133">
        <f t="shared" ref="M223:M224" si="1024">(ROUND(L223,1)-ROUND(L222,1))</f>
        <v>0.80000000000000426</v>
      </c>
      <c r="N223" s="14">
        <f>(ROUND(L223,1)-ROUND(L212,1))</f>
        <v>-0.79999999999999716</v>
      </c>
      <c r="O223" s="142">
        <v>53.531247531222597</v>
      </c>
      <c r="P223" s="16">
        <f t="shared" ref="P223:P224" si="1025">(ROUND(O223,1)-ROUND(O222,1))</f>
        <v>-0.39999999999999858</v>
      </c>
      <c r="Q223" s="142">
        <v>58.150680000000001</v>
      </c>
      <c r="R223" s="13">
        <f>(ROUND(Q223,1)-ROUND(Q212,1))</f>
        <v>3.3000000000000043</v>
      </c>
      <c r="S223" s="133">
        <v>55.283688298698699</v>
      </c>
      <c r="T223" s="133">
        <f t="shared" ref="T223:T228" si="1026">(ROUND(S223,1)-ROUND(S222,1))</f>
        <v>1</v>
      </c>
      <c r="U223" s="14">
        <f>(ROUND(S223,1)-ROUND(S212,1))</f>
        <v>0.89999999999999858</v>
      </c>
      <c r="V223" s="142">
        <v>54.495904252061599</v>
      </c>
      <c r="W223" s="16">
        <f t="shared" ref="W223:W224" si="1027">(ROUND(V223,1)-ROUND(V222,1))</f>
        <v>-0.5</v>
      </c>
      <c r="X223" s="142">
        <v>57.602739999999997</v>
      </c>
      <c r="Y223" s="13">
        <f>(ROUND(X223,1)-ROUND(X212,1))</f>
        <v>3.2000000000000028</v>
      </c>
      <c r="Z223" s="133">
        <v>55.1594191985847</v>
      </c>
      <c r="AA223" s="133">
        <f t="shared" ref="AA223" si="1028">(ROUND(Z223,1)-ROUND(Z222,1))</f>
        <v>1.7000000000000028</v>
      </c>
      <c r="AB223" s="14">
        <f>(ROUND(Z223,1)-ROUND(Z212,1))</f>
        <v>1.2000000000000028</v>
      </c>
      <c r="AC223" s="142">
        <v>53.453004383827299</v>
      </c>
      <c r="AD223" s="16">
        <f t="shared" ref="AD223:AD224" si="1029">(ROUND(AC223,1)-ROUND(AC222,1))</f>
        <v>-0.29999999999999716</v>
      </c>
      <c r="AE223" s="142">
        <v>52.671230000000001</v>
      </c>
      <c r="AF223" s="13">
        <f>(ROUND(AE223,1)-ROUND(AE212,1))</f>
        <v>0.40000000000000568</v>
      </c>
      <c r="AG223" s="133">
        <v>52.012594655415597</v>
      </c>
      <c r="AH223" s="133">
        <f t="shared" ref="AH223:AH224" si="1030">(ROUND(AG223,1)-ROUND(AG222,1))</f>
        <v>1.2000000000000028</v>
      </c>
      <c r="AI223" s="14">
        <f>(ROUND(AG223,1)-ROUND(AG212,1))</f>
        <v>-0.39999999999999858</v>
      </c>
      <c r="AJ223" s="142">
        <v>50.928541177157598</v>
      </c>
      <c r="AK223" s="16">
        <f t="shared" ref="AK223:AK224" si="1031">(ROUND(AJ223,1)-ROUND(AJ222,1))</f>
        <v>0</v>
      </c>
      <c r="AL223" s="142">
        <v>49.931510000000003</v>
      </c>
      <c r="AM223" s="13">
        <f t="shared" ref="AM223" si="1032">(ROUND(AL223,1)-ROUND(AL222,1))</f>
        <v>-0.30000000000000426</v>
      </c>
      <c r="AN223" s="13">
        <f>(ROUND(AL223,1)-ROUND(AL212,1))</f>
        <v>0.69999999999999574</v>
      </c>
      <c r="AO223" s="133">
        <v>49.931510000000003</v>
      </c>
      <c r="AP223" s="133">
        <f t="shared" ref="AP223" si="1033">(ROUND(AO223,1)-ROUND(AO222,1))</f>
        <v>-0.30000000000000426</v>
      </c>
      <c r="AQ223" s="14">
        <f>(ROUND(AO223,1)-ROUND(AO212,1))</f>
        <v>0.69999999999999574</v>
      </c>
      <c r="AR223" s="142">
        <v>50.490586292786901</v>
      </c>
      <c r="AS223" s="16">
        <f t="shared" ref="AS223" si="1034">(ROUND(AR223,1)-ROUND(AR222,1))</f>
        <v>0.10000000000000142</v>
      </c>
    </row>
    <row r="224" spans="1:45" s="134" customFormat="1">
      <c r="A224" s="67"/>
      <c r="B224" s="146" t="s">
        <v>7</v>
      </c>
      <c r="C224" s="143">
        <v>52.13926</v>
      </c>
      <c r="D224" s="13">
        <f t="shared" ref="D224:D229" si="1035">(ROUND(C224,1)-ROUND(C212,1))</f>
        <v>-0.60000000000000142</v>
      </c>
      <c r="E224" s="132">
        <v>52.258148127802698</v>
      </c>
      <c r="F224" s="133">
        <f t="shared" ref="F224:F229" si="1036">(ROUND(E224,1)-ROUND(E223,1))</f>
        <v>-0.80000000000000426</v>
      </c>
      <c r="G224" s="14">
        <f t="shared" ref="G224:G229" si="1037">(ROUND(E224,1)-ROUND(E212,1))</f>
        <v>-0.10000000000000142</v>
      </c>
      <c r="H224" s="132">
        <v>52.0861309086334</v>
      </c>
      <c r="I224" s="141">
        <f t="shared" ref="I224:I236" si="1038">(ROUND(H224,1)-ROUND(H223,1))</f>
        <v>-0.19999999999999574</v>
      </c>
      <c r="J224" s="143">
        <v>52.44068</v>
      </c>
      <c r="K224" s="13">
        <f t="shared" si="1021"/>
        <v>-2</v>
      </c>
      <c r="L224" s="132">
        <v>52.218293298522902</v>
      </c>
      <c r="M224" s="133">
        <f t="shared" si="1024"/>
        <v>-2</v>
      </c>
      <c r="N224" s="14">
        <f t="shared" ref="N224:N229" si="1039">(ROUND(L224,1)-ROUND(L212,1))</f>
        <v>-2.7999999999999972</v>
      </c>
      <c r="O224" s="143">
        <v>53.1546944352651</v>
      </c>
      <c r="P224" s="16">
        <f t="shared" si="1025"/>
        <v>-0.29999999999999716</v>
      </c>
      <c r="Q224" s="143">
        <v>54.27852</v>
      </c>
      <c r="R224" s="13">
        <f t="shared" ref="R224:R229" si="1040">(ROUND(Q224,1)-ROUND(Q212,1))</f>
        <v>-0.60000000000000142</v>
      </c>
      <c r="S224" s="132">
        <v>54.373052157478703</v>
      </c>
      <c r="T224" s="133">
        <f t="shared" si="1026"/>
        <v>-0.89999999999999858</v>
      </c>
      <c r="U224" s="14">
        <f t="shared" ref="U224:U229" si="1041">(ROUND(S224,1)-ROUND(S212,1))</f>
        <v>0</v>
      </c>
      <c r="V224" s="143">
        <v>53.949518493074002</v>
      </c>
      <c r="W224" s="16">
        <f t="shared" si="1027"/>
        <v>-0.60000000000000142</v>
      </c>
      <c r="X224" s="143">
        <v>53.020130000000002</v>
      </c>
      <c r="Y224" s="13">
        <f t="shared" ref="Y224:Y229" si="1042">(ROUND(X224,1)-ROUND(X212,1))</f>
        <v>-1.3999999999999986</v>
      </c>
      <c r="Z224" s="132">
        <v>53.255822673051597</v>
      </c>
      <c r="AA224" s="133">
        <f t="shared" ref="AA224:AA229" si="1043">(ROUND(Z224,1)-ROUND(Z223,1))</f>
        <v>-1.9000000000000057</v>
      </c>
      <c r="AB224" s="14">
        <f t="shared" ref="AB224:AB229" si="1044">(ROUND(Z224,1)-ROUND(Z212,1))</f>
        <v>-0.70000000000000284</v>
      </c>
      <c r="AC224" s="143">
        <v>53.097661653223597</v>
      </c>
      <c r="AD224" s="16">
        <f t="shared" si="1029"/>
        <v>-0.39999999999999858</v>
      </c>
      <c r="AE224" s="143">
        <v>51.006709999999998</v>
      </c>
      <c r="AF224" s="13">
        <f t="shared" ref="AF224:AF229" si="1045">(ROUND(AE224,1)-ROUND(AE212,1))</f>
        <v>-1.2999999999999972</v>
      </c>
      <c r="AG224" s="132">
        <v>51.055376477919097</v>
      </c>
      <c r="AH224" s="133">
        <f t="shared" si="1030"/>
        <v>-0.89999999999999858</v>
      </c>
      <c r="AI224" s="14">
        <f t="shared" ref="AI224:AI229" si="1046">(ROUND(AG224,1)-ROUND(AG212,1))</f>
        <v>-1.2999999999999972</v>
      </c>
      <c r="AJ224" s="143">
        <v>51.000334692813503</v>
      </c>
      <c r="AK224" s="16">
        <f t="shared" si="1031"/>
        <v>0.10000000000000142</v>
      </c>
      <c r="AL224" s="143">
        <v>50.25168</v>
      </c>
      <c r="AM224" s="13">
        <f t="shared" ref="AM224:AM229" si="1047">(ROUND(AL224,1)-ROUND(AL223,1))</f>
        <v>0.39999999999999858</v>
      </c>
      <c r="AN224" s="13">
        <f t="shared" ref="AN224:AN229" si="1048">(ROUND(AL224,1)-ROUND(AL212,1))</f>
        <v>1.0999999999999943</v>
      </c>
      <c r="AO224" s="132">
        <v>50.441180000000003</v>
      </c>
      <c r="AP224" s="133">
        <f t="shared" ref="AP224:AP229" si="1049">(ROUND(AO224,1)-ROUND(AO223,1))</f>
        <v>0.5</v>
      </c>
      <c r="AQ224" s="14">
        <f t="shared" ref="AQ224:AQ229" si="1050">(ROUND(AO224,1)-ROUND(AO212,1))</f>
        <v>1.1999999999999957</v>
      </c>
      <c r="AR224" s="143">
        <v>50.579872442851503</v>
      </c>
      <c r="AS224" s="16">
        <f t="shared" ref="AS224:AS229" si="1051">(ROUND(AR224,1)-ROUND(AR223,1))</f>
        <v>0.10000000000000142</v>
      </c>
    </row>
    <row r="225" spans="1:45">
      <c r="A225" s="142"/>
      <c r="B225" s="145" t="s">
        <v>6</v>
      </c>
      <c r="C225" s="142">
        <v>51.25</v>
      </c>
      <c r="D225" s="13">
        <f t="shared" si="1035"/>
        <v>-1.1000000000000014</v>
      </c>
      <c r="E225" s="133">
        <v>51.416284567757899</v>
      </c>
      <c r="F225" s="133">
        <f t="shared" si="1036"/>
        <v>-0.89999999999999858</v>
      </c>
      <c r="G225" s="14">
        <f t="shared" si="1037"/>
        <v>-0.89999999999999858</v>
      </c>
      <c r="H225" s="133">
        <v>52.011518881180002</v>
      </c>
      <c r="I225" s="141">
        <f t="shared" si="1038"/>
        <v>-0.10000000000000142</v>
      </c>
      <c r="J225" s="142">
        <v>53.810220000000001</v>
      </c>
      <c r="K225" s="13">
        <f t="shared" si="1021"/>
        <v>0.89999999999999858</v>
      </c>
      <c r="L225" s="133">
        <v>53.026412711337102</v>
      </c>
      <c r="M225" s="133">
        <f t="shared" ref="M225" si="1052">(ROUND(L225,1)-ROUND(L224,1))</f>
        <v>0.79999999999999716</v>
      </c>
      <c r="N225" s="14">
        <f t="shared" si="1039"/>
        <v>-0.29999999999999716</v>
      </c>
      <c r="O225" s="142">
        <v>52.923023326470897</v>
      </c>
      <c r="P225" s="16">
        <f t="shared" ref="P225" si="1053">(ROUND(O225,1)-ROUND(O224,1))</f>
        <v>-0.30000000000000426</v>
      </c>
      <c r="Q225" s="142">
        <v>52.746479999999998</v>
      </c>
      <c r="R225" s="13">
        <f t="shared" si="1040"/>
        <v>-2.5999999999999943</v>
      </c>
      <c r="S225" s="133">
        <v>53.028019895945398</v>
      </c>
      <c r="T225" s="133">
        <f t="shared" si="1026"/>
        <v>-1.3999999999999986</v>
      </c>
      <c r="U225" s="14">
        <f t="shared" si="1041"/>
        <v>-2.1000000000000014</v>
      </c>
      <c r="V225" s="142">
        <v>53.695072698829101</v>
      </c>
      <c r="W225" s="16">
        <f t="shared" ref="W225" si="1054">(ROUND(V225,1)-ROUND(V224,1))</f>
        <v>-0.19999999999999574</v>
      </c>
      <c r="X225" s="142">
        <v>51.056339999999999</v>
      </c>
      <c r="Y225" s="13">
        <f t="shared" si="1042"/>
        <v>-2.6000000000000014</v>
      </c>
      <c r="Z225" s="133">
        <v>51.577015665352199</v>
      </c>
      <c r="AA225" s="133">
        <f t="shared" si="1043"/>
        <v>-1.6999999999999957</v>
      </c>
      <c r="AB225" s="14">
        <f t="shared" si="1044"/>
        <v>-2</v>
      </c>
      <c r="AC225" s="142">
        <v>52.924877068448502</v>
      </c>
      <c r="AD225" s="16">
        <f t="shared" ref="AD225" si="1055">(ROUND(AC225,1)-ROUND(AC224,1))</f>
        <v>-0.20000000000000284</v>
      </c>
      <c r="AE225" s="142">
        <v>50.422539999999998</v>
      </c>
      <c r="AF225" s="13">
        <f t="shared" si="1045"/>
        <v>-1.3000000000000043</v>
      </c>
      <c r="AG225" s="133">
        <v>50.6320883449931</v>
      </c>
      <c r="AH225" s="133">
        <f t="shared" ref="AH225" si="1056">(ROUND(AG225,1)-ROUND(AG224,1))</f>
        <v>-0.5</v>
      </c>
      <c r="AI225" s="14">
        <f t="shared" si="1046"/>
        <v>-1.1000000000000014</v>
      </c>
      <c r="AJ225" s="142">
        <v>51.107038568475502</v>
      </c>
      <c r="AK225" s="16">
        <f t="shared" ref="AK225" si="1057">(ROUND(AJ225,1)-ROUND(AJ224,1))</f>
        <v>0.10000000000000142</v>
      </c>
      <c r="AL225" s="142">
        <v>50.774650000000001</v>
      </c>
      <c r="AM225" s="13">
        <f t="shared" si="1047"/>
        <v>0.5</v>
      </c>
      <c r="AN225" s="13">
        <f t="shared" si="1048"/>
        <v>1.8999999999999986</v>
      </c>
      <c r="AO225" s="133">
        <v>50.774650000000001</v>
      </c>
      <c r="AP225" s="133">
        <f t="shared" si="1049"/>
        <v>0.39999999999999858</v>
      </c>
      <c r="AQ225" s="14">
        <f t="shared" si="1050"/>
        <v>1.8999999999999986</v>
      </c>
      <c r="AR225" s="142">
        <v>50.682984394518797</v>
      </c>
      <c r="AS225" s="16">
        <f t="shared" si="1051"/>
        <v>0.10000000000000142</v>
      </c>
    </row>
    <row r="226" spans="1:45">
      <c r="A226" s="67"/>
      <c r="B226" s="146" t="s">
        <v>8</v>
      </c>
      <c r="C226" s="131">
        <v>51.238909999999997</v>
      </c>
      <c r="D226" s="13">
        <f t="shared" si="1035"/>
        <v>-0.19999999999999574</v>
      </c>
      <c r="E226" s="132">
        <v>51.636291976994301</v>
      </c>
      <c r="F226" s="133">
        <f t="shared" si="1036"/>
        <v>0.20000000000000284</v>
      </c>
      <c r="G226" s="14">
        <f t="shared" si="1037"/>
        <v>-0.19999999999999574</v>
      </c>
      <c r="H226" s="132">
        <v>52.115839135561103</v>
      </c>
      <c r="I226" s="141">
        <f t="shared" si="1038"/>
        <v>0.10000000000000142</v>
      </c>
      <c r="J226" s="131">
        <v>52.498800000000003</v>
      </c>
      <c r="K226" s="13">
        <f t="shared" si="1021"/>
        <v>-0.60000000000000142</v>
      </c>
      <c r="L226" s="132">
        <v>52.849387600016797</v>
      </c>
      <c r="M226" s="133">
        <f t="shared" ref="M226" si="1058">(ROUND(L226,1)-ROUND(L225,1))</f>
        <v>-0.20000000000000284</v>
      </c>
      <c r="N226" s="14">
        <f t="shared" si="1039"/>
        <v>-0.70000000000000284</v>
      </c>
      <c r="O226" s="131">
        <v>52.919029450579004</v>
      </c>
      <c r="P226" s="16">
        <f t="shared" ref="P226" si="1059">(ROUND(O226,1)-ROUND(O225,1))</f>
        <v>0</v>
      </c>
      <c r="Q226" s="131">
        <v>52.071010000000001</v>
      </c>
      <c r="R226" s="13">
        <f t="shared" si="1040"/>
        <v>-1.7999999999999972</v>
      </c>
      <c r="S226" s="132">
        <v>52.717788651769197</v>
      </c>
      <c r="T226" s="133">
        <f t="shared" si="1026"/>
        <v>-0.29999999999999716</v>
      </c>
      <c r="U226" s="14">
        <f t="shared" si="1041"/>
        <v>-1.5</v>
      </c>
      <c r="V226" s="131">
        <v>53.793040799557502</v>
      </c>
      <c r="W226" s="16">
        <f t="shared" ref="W226" si="1060">(ROUND(V226,1)-ROUND(V225,1))</f>
        <v>9.9999999999994316E-2</v>
      </c>
      <c r="X226" s="131">
        <v>50.887569999999997</v>
      </c>
      <c r="Y226" s="13">
        <f t="shared" si="1042"/>
        <v>-1</v>
      </c>
      <c r="Z226" s="132">
        <v>51.747411097838103</v>
      </c>
      <c r="AA226" s="133">
        <f t="shared" si="1043"/>
        <v>0.10000000000000142</v>
      </c>
      <c r="AB226" s="14">
        <f t="shared" si="1044"/>
        <v>-0.89999999999999858</v>
      </c>
      <c r="AC226" s="131">
        <v>52.955327032287499</v>
      </c>
      <c r="AD226" s="16">
        <f t="shared" ref="AD226" si="1061">(ROUND(AC226,1)-ROUND(AC225,1))</f>
        <v>0.10000000000000142</v>
      </c>
      <c r="AE226" s="131">
        <v>51.109470000000002</v>
      </c>
      <c r="AF226" s="13">
        <f t="shared" si="1045"/>
        <v>-0.29999999999999716</v>
      </c>
      <c r="AG226" s="132">
        <v>50.989172345602697</v>
      </c>
      <c r="AH226" s="133">
        <f t="shared" ref="AH226" si="1062">(ROUND(AG226,1)-ROUND(AG225,1))</f>
        <v>0.39999999999999858</v>
      </c>
      <c r="AI226" s="14">
        <f t="shared" si="1046"/>
        <v>-0.5</v>
      </c>
      <c r="AJ226" s="131">
        <v>51.182851420090202</v>
      </c>
      <c r="AK226" s="16">
        <f t="shared" ref="AK226" si="1063">(ROUND(AJ226,1)-ROUND(AJ225,1))</f>
        <v>0.10000000000000142</v>
      </c>
      <c r="AL226" s="131">
        <v>50.887569999999997</v>
      </c>
      <c r="AM226" s="13">
        <f t="shared" si="1047"/>
        <v>0.10000000000000142</v>
      </c>
      <c r="AN226" s="13">
        <f t="shared" si="1048"/>
        <v>2.5</v>
      </c>
      <c r="AO226" s="132">
        <v>50.887569999999997</v>
      </c>
      <c r="AP226" s="133">
        <f t="shared" si="1049"/>
        <v>0.10000000000000142</v>
      </c>
      <c r="AQ226" s="14">
        <f t="shared" si="1050"/>
        <v>2.5</v>
      </c>
      <c r="AR226" s="131">
        <v>50.798628497073899</v>
      </c>
      <c r="AS226" s="16">
        <f t="shared" si="1051"/>
        <v>9.9999999999994316E-2</v>
      </c>
    </row>
    <row r="227" spans="1:45">
      <c r="A227" s="142"/>
      <c r="B227" s="145" t="s">
        <v>8</v>
      </c>
      <c r="C227" s="150">
        <v>52.116300000000003</v>
      </c>
      <c r="D227" s="13">
        <f t="shared" si="1035"/>
        <v>0</v>
      </c>
      <c r="E227" s="132">
        <v>52.274858409425903</v>
      </c>
      <c r="F227" s="133">
        <f t="shared" si="1036"/>
        <v>0.69999999999999574</v>
      </c>
      <c r="G227" s="14">
        <f t="shared" si="1037"/>
        <v>-0.20000000000000284</v>
      </c>
      <c r="H227" s="132">
        <v>52.334471325232897</v>
      </c>
      <c r="I227" s="141">
        <f t="shared" si="1038"/>
        <v>0.19999999999999574</v>
      </c>
      <c r="J227" s="150">
        <v>53.201799999999999</v>
      </c>
      <c r="K227" s="13">
        <f t="shared" si="1021"/>
        <v>-1</v>
      </c>
      <c r="L227" s="132">
        <v>53.130832151297</v>
      </c>
      <c r="M227" s="133">
        <f t="shared" ref="M227" si="1064">(ROUND(L227,1)-ROUND(L226,1))</f>
        <v>0.30000000000000426</v>
      </c>
      <c r="N227" s="14">
        <f t="shared" si="1039"/>
        <v>-0.10000000000000142</v>
      </c>
      <c r="O227" s="143">
        <v>53.099050907345401</v>
      </c>
      <c r="P227" s="16">
        <f t="shared" ref="P227" si="1065">(ROUND(O227,1)-ROUND(O226,1))</f>
        <v>0.20000000000000284</v>
      </c>
      <c r="Q227" s="150">
        <v>53.797469999999997</v>
      </c>
      <c r="R227" s="13">
        <f t="shared" si="1040"/>
        <v>-1</v>
      </c>
      <c r="S227" s="132">
        <v>53.898087986837197</v>
      </c>
      <c r="T227" s="133">
        <f t="shared" si="1026"/>
        <v>1.1999999999999957</v>
      </c>
      <c r="U227" s="14">
        <f t="shared" si="1041"/>
        <v>-1.5</v>
      </c>
      <c r="V227" s="143">
        <v>54.151775833435401</v>
      </c>
      <c r="W227" s="16">
        <f t="shared" ref="W227" si="1066">(ROUND(V227,1)-ROUND(V226,1))</f>
        <v>0.40000000000000568</v>
      </c>
      <c r="X227" s="150">
        <v>53.718350000000001</v>
      </c>
      <c r="Y227" s="13">
        <f t="shared" si="1042"/>
        <v>1</v>
      </c>
      <c r="Z227" s="132">
        <v>53.970890354247103</v>
      </c>
      <c r="AA227" s="133">
        <f t="shared" si="1043"/>
        <v>2.2999999999999972</v>
      </c>
      <c r="AB227" s="14">
        <f t="shared" si="1044"/>
        <v>0.39999999999999858</v>
      </c>
      <c r="AC227" s="143">
        <v>53.148782676854601</v>
      </c>
      <c r="AD227" s="16">
        <f t="shared" ref="AD227" si="1067">(ROUND(AC227,1)-ROUND(AC226,1))</f>
        <v>0.10000000000000142</v>
      </c>
      <c r="AE227" s="150">
        <v>50.395569999999999</v>
      </c>
      <c r="AF227" s="13">
        <f t="shared" si="1045"/>
        <v>-0.5</v>
      </c>
      <c r="AG227" s="132">
        <v>51.067431187585697</v>
      </c>
      <c r="AH227" s="133">
        <f t="shared" ref="AH227" si="1068">(ROUND(AG227,1)-ROUND(AG226,1))</f>
        <v>0.10000000000000142</v>
      </c>
      <c r="AI227" s="14">
        <f t="shared" si="1046"/>
        <v>-0.60000000000000142</v>
      </c>
      <c r="AJ227" s="143">
        <v>51.219877311899502</v>
      </c>
      <c r="AK227" s="16">
        <f t="shared" ref="AK227" si="1069">(ROUND(AJ227,1)-ROUND(AJ226,1))</f>
        <v>0</v>
      </c>
      <c r="AL227" s="150">
        <v>50.553800000000003</v>
      </c>
      <c r="AM227" s="13">
        <f t="shared" si="1047"/>
        <v>-0.29999999999999716</v>
      </c>
      <c r="AN227" s="13">
        <f t="shared" si="1048"/>
        <v>0.60000000000000142</v>
      </c>
      <c r="AO227" s="132">
        <v>50.553800000000003</v>
      </c>
      <c r="AP227" s="133">
        <f t="shared" si="1049"/>
        <v>-0.29999999999999716</v>
      </c>
      <c r="AQ227" s="14">
        <f t="shared" si="1050"/>
        <v>0.60000000000000142</v>
      </c>
      <c r="AR227" s="143">
        <v>50.921010880050098</v>
      </c>
      <c r="AS227" s="16">
        <f t="shared" si="1051"/>
        <v>0.10000000000000142</v>
      </c>
    </row>
    <row r="228" spans="1:45">
      <c r="A228" s="142"/>
      <c r="B228" s="145" t="s">
        <v>7</v>
      </c>
      <c r="C228" s="142">
        <v>52.394010000000002</v>
      </c>
      <c r="D228" s="13">
        <f t="shared" si="1035"/>
        <v>0.39999999999999858</v>
      </c>
      <c r="E228" s="133">
        <v>52.753399424538401</v>
      </c>
      <c r="F228" s="133">
        <f t="shared" si="1036"/>
        <v>0.5</v>
      </c>
      <c r="G228" s="14">
        <f t="shared" si="1037"/>
        <v>0.39999999999999858</v>
      </c>
      <c r="H228" s="133">
        <v>52.565228142686003</v>
      </c>
      <c r="I228" s="141">
        <f t="shared" si="1038"/>
        <v>0.30000000000000426</v>
      </c>
      <c r="J228" s="142">
        <v>52.757770000000001</v>
      </c>
      <c r="K228" s="13">
        <f t="shared" ref="K228" si="1070">(ROUND(J228,1)-ROUND(J217,1))</f>
        <v>0</v>
      </c>
      <c r="L228" s="133">
        <v>52.886357485846098</v>
      </c>
      <c r="M228" s="133">
        <f t="shared" ref="M228" si="1071">(ROUND(L228,1)-ROUND(L227,1))</f>
        <v>-0.20000000000000284</v>
      </c>
      <c r="N228" s="14">
        <f t="shared" si="1039"/>
        <v>-1.2000000000000028</v>
      </c>
      <c r="O228" s="142">
        <v>53.333424827783503</v>
      </c>
      <c r="P228" s="16">
        <f t="shared" ref="P228" si="1072">(ROUND(O228,1)-ROUND(O227,1))</f>
        <v>0.19999999999999574</v>
      </c>
      <c r="Q228" s="142">
        <v>54.678359999999998</v>
      </c>
      <c r="R228" s="13">
        <f t="shared" si="1040"/>
        <v>0.30000000000000426</v>
      </c>
      <c r="S228" s="133">
        <v>55.068081813439498</v>
      </c>
      <c r="T228" s="133">
        <f t="shared" si="1026"/>
        <v>1.2000000000000028</v>
      </c>
      <c r="U228" s="14">
        <f t="shared" si="1041"/>
        <v>-0.10000000000000142</v>
      </c>
      <c r="V228" s="142">
        <v>54.570992085446001</v>
      </c>
      <c r="W228" s="16">
        <f t="shared" ref="W228" si="1073">(ROUND(V228,1)-ROUND(V227,1))</f>
        <v>0.39999999999999858</v>
      </c>
      <c r="X228" s="142">
        <v>53.216369999999998</v>
      </c>
      <c r="Y228" s="13">
        <f t="shared" si="1042"/>
        <v>0.5</v>
      </c>
      <c r="Z228" s="133">
        <v>53.805758807680299</v>
      </c>
      <c r="AA228" s="133">
        <f t="shared" si="1043"/>
        <v>-0.20000000000000284</v>
      </c>
      <c r="AB228" s="14">
        <f t="shared" si="1044"/>
        <v>0.5</v>
      </c>
      <c r="AC228" s="142">
        <v>53.400465975758202</v>
      </c>
      <c r="AD228" s="16">
        <f t="shared" ref="AD228" si="1074">(ROUND(AC228,1)-ROUND(AC227,1))</f>
        <v>0.29999999999999716</v>
      </c>
      <c r="AE228" s="142">
        <v>50.950290000000003</v>
      </c>
      <c r="AF228" s="13">
        <f t="shared" si="1045"/>
        <v>-0.60000000000000142</v>
      </c>
      <c r="AG228" s="133">
        <v>51.4581771189835</v>
      </c>
      <c r="AH228" s="133">
        <f t="shared" ref="AH228" si="1075">(ROUND(AG228,1)-ROUND(AG227,1))</f>
        <v>0.39999999999999858</v>
      </c>
      <c r="AI228" s="14">
        <f t="shared" si="1046"/>
        <v>-0.70000000000000284</v>
      </c>
      <c r="AJ228" s="142">
        <v>51.180767586248102</v>
      </c>
      <c r="AK228" s="16">
        <f t="shared" ref="AK228" si="1076">(ROUND(AJ228,1)-ROUND(AJ227,1))</f>
        <v>0</v>
      </c>
      <c r="AL228" s="142">
        <v>50.730989999999998</v>
      </c>
      <c r="AM228" s="13">
        <f t="shared" si="1047"/>
        <v>0.10000000000000142</v>
      </c>
      <c r="AN228" s="13">
        <f t="shared" si="1048"/>
        <v>1.5</v>
      </c>
      <c r="AO228" s="133">
        <v>50.730989999999998</v>
      </c>
      <c r="AP228" s="133">
        <f t="shared" si="1049"/>
        <v>0.10000000000000142</v>
      </c>
      <c r="AQ228" s="14">
        <f t="shared" si="1050"/>
        <v>1.5</v>
      </c>
      <c r="AR228" s="142">
        <v>51.036378876709499</v>
      </c>
      <c r="AS228" s="16">
        <f t="shared" si="1051"/>
        <v>0.10000000000000142</v>
      </c>
    </row>
    <row r="229" spans="1:45">
      <c r="A229" s="67"/>
      <c r="B229" s="146" t="s">
        <v>9</v>
      </c>
      <c r="C229" s="67">
        <v>52.793410000000002</v>
      </c>
      <c r="D229" s="13">
        <f t="shared" si="1035"/>
        <v>1.5999999999999943</v>
      </c>
      <c r="E229" s="133">
        <v>53.287791476402703</v>
      </c>
      <c r="F229" s="133">
        <f t="shared" si="1036"/>
        <v>0.5</v>
      </c>
      <c r="G229" s="14">
        <f t="shared" si="1037"/>
        <v>1.6999999999999957</v>
      </c>
      <c r="H229" s="133">
        <v>52.720555862214297</v>
      </c>
      <c r="I229" s="141">
        <f t="shared" si="1038"/>
        <v>0.10000000000000142</v>
      </c>
      <c r="J229" s="67">
        <v>53.481099999999998</v>
      </c>
      <c r="K229" s="13">
        <f t="shared" ref="K229" si="1077">(ROUND(J229,1)-ROUND(J218,1))</f>
        <v>-1.3999999999999986</v>
      </c>
      <c r="L229" s="133">
        <v>54.0219486212278</v>
      </c>
      <c r="M229" s="133">
        <f t="shared" ref="M229" si="1078">(ROUND(L229,1)-ROUND(L228,1))</f>
        <v>1.1000000000000014</v>
      </c>
      <c r="N229" s="14">
        <f t="shared" si="1039"/>
        <v>0.79999999999999716</v>
      </c>
      <c r="O229" s="67">
        <v>53.511420388609899</v>
      </c>
      <c r="P229" s="16">
        <f t="shared" ref="P229" si="1079">(ROUND(O229,1)-ROUND(O228,1))</f>
        <v>0.20000000000000284</v>
      </c>
      <c r="Q229" s="67">
        <v>54.501609999999999</v>
      </c>
      <c r="R229" s="13">
        <f t="shared" si="1040"/>
        <v>2.5</v>
      </c>
      <c r="S229" s="133">
        <v>55.693034136439401</v>
      </c>
      <c r="T229" s="133">
        <f t="shared" ref="T229" si="1080">(ROUND(S229,1)-ROUND(S228,1))</f>
        <v>0.60000000000000142</v>
      </c>
      <c r="U229" s="14">
        <f t="shared" si="1041"/>
        <v>2.6000000000000014</v>
      </c>
      <c r="V229" s="67">
        <v>54.853574901661702</v>
      </c>
      <c r="W229" s="16">
        <f t="shared" ref="W229" si="1081">(ROUND(V229,1)-ROUND(V228,1))</f>
        <v>0.29999999999999716</v>
      </c>
      <c r="X229" s="67">
        <v>53.13505</v>
      </c>
      <c r="Y229" s="13">
        <f t="shared" si="1042"/>
        <v>1.8000000000000043</v>
      </c>
      <c r="Z229" s="133">
        <v>54.302284108489097</v>
      </c>
      <c r="AA229" s="133">
        <f t="shared" si="1043"/>
        <v>0.5</v>
      </c>
      <c r="AB229" s="14">
        <f t="shared" si="1044"/>
        <v>2</v>
      </c>
      <c r="AC229" s="67">
        <v>53.5752599163349</v>
      </c>
      <c r="AD229" s="16">
        <f t="shared" ref="AD229" si="1082">(ROUND(AC229,1)-ROUND(AC228,1))</f>
        <v>0.20000000000000284</v>
      </c>
      <c r="AE229" s="67">
        <v>51.76849</v>
      </c>
      <c r="AF229" s="13">
        <f t="shared" si="1045"/>
        <v>0.19999999999999574</v>
      </c>
      <c r="AG229" s="133">
        <v>51.693564022280803</v>
      </c>
      <c r="AH229" s="133">
        <f t="shared" ref="AH229" si="1083">(ROUND(AG229,1)-ROUND(AG228,1))</f>
        <v>0.20000000000000284</v>
      </c>
      <c r="AI229" s="14">
        <f t="shared" si="1046"/>
        <v>0.10000000000000142</v>
      </c>
      <c r="AJ229" s="67">
        <v>51.060236271177502</v>
      </c>
      <c r="AK229" s="16">
        <f t="shared" ref="AK229" si="1084">(ROUND(AJ229,1)-ROUND(AJ228,1))</f>
        <v>-0.10000000000000142</v>
      </c>
      <c r="AL229" s="67">
        <v>51.76849</v>
      </c>
      <c r="AM229" s="13">
        <f t="shared" si="1047"/>
        <v>1.0999999999999943</v>
      </c>
      <c r="AN229" s="13">
        <f t="shared" si="1048"/>
        <v>2</v>
      </c>
      <c r="AO229" s="133">
        <v>51.76849</v>
      </c>
      <c r="AP229" s="133">
        <f t="shared" si="1049"/>
        <v>1.0999999999999943</v>
      </c>
      <c r="AQ229" s="14">
        <f t="shared" si="1050"/>
        <v>2</v>
      </c>
      <c r="AR229" s="67">
        <v>51.132199233814902</v>
      </c>
      <c r="AS229" s="16">
        <f t="shared" si="1051"/>
        <v>0.10000000000000142</v>
      </c>
    </row>
    <row r="230" spans="1:45">
      <c r="A230" s="142"/>
      <c r="B230" s="145" t="s">
        <v>10</v>
      </c>
      <c r="C230" s="143">
        <v>53.21801</v>
      </c>
      <c r="D230" s="13">
        <f t="shared" ref="D230" si="1085">(ROUND(C230,1)-ROUND(C218,1))</f>
        <v>0.40000000000000568</v>
      </c>
      <c r="E230" s="132">
        <v>52.996256195677098</v>
      </c>
      <c r="F230" s="133">
        <f t="shared" ref="F230" si="1086">(ROUND(E230,1)-ROUND(E229,1))</f>
        <v>-0.29999999999999716</v>
      </c>
      <c r="G230" s="14">
        <f t="shared" ref="G230" si="1087">(ROUND(E230,1)-ROUND(E218,1))</f>
        <v>1.1000000000000014</v>
      </c>
      <c r="H230" s="132">
        <v>52.736897774083197</v>
      </c>
      <c r="I230" s="141">
        <f t="shared" si="1038"/>
        <v>0</v>
      </c>
      <c r="J230" s="143">
        <v>53.766269999999999</v>
      </c>
      <c r="K230" s="13">
        <f t="shared" ref="K230" si="1088">(ROUND(J230,1)-ROUND(J219,1))</f>
        <v>-2</v>
      </c>
      <c r="L230" s="132">
        <v>53.871919352894103</v>
      </c>
      <c r="M230" s="133">
        <f t="shared" ref="M230" si="1089">(ROUND(L230,1)-ROUND(L229,1))</f>
        <v>-0.10000000000000142</v>
      </c>
      <c r="N230" s="14">
        <f t="shared" ref="N230" si="1090">(ROUND(L230,1)-ROUND(L218,1))</f>
        <v>1.1999999999999957</v>
      </c>
      <c r="O230" s="143">
        <v>53.614879866901099</v>
      </c>
      <c r="P230" s="16">
        <f t="shared" ref="P230" si="1091">(ROUND(O230,1)-ROUND(O229,1))</f>
        <v>0.10000000000000142</v>
      </c>
      <c r="Q230" s="143">
        <v>55.654760000000003</v>
      </c>
      <c r="R230" s="13">
        <f t="shared" ref="R230" si="1092">(ROUND(Q230,1)-ROUND(Q218,1))</f>
        <v>0.60000000000000142</v>
      </c>
      <c r="S230" s="132">
        <v>55.633290722618803</v>
      </c>
      <c r="T230" s="133">
        <f t="shared" ref="T230" si="1093">(ROUND(S230,1)-ROUND(S229,1))</f>
        <v>-0.10000000000000142</v>
      </c>
      <c r="U230" s="14">
        <f t="shared" ref="U230" si="1094">(ROUND(S230,1)-ROUND(S218,1))</f>
        <v>0.89999999999999858</v>
      </c>
      <c r="V230" s="143">
        <v>54.908995479042296</v>
      </c>
      <c r="W230" s="16">
        <f t="shared" ref="W230" si="1095">(ROUND(V230,1)-ROUND(V229,1))</f>
        <v>0</v>
      </c>
      <c r="X230" s="143">
        <v>53.794640000000001</v>
      </c>
      <c r="Y230" s="13">
        <f t="shared" ref="Y230" si="1096">(ROUND(X230,1)-ROUND(X218,1))</f>
        <v>-0.10000000000000142</v>
      </c>
      <c r="Z230" s="132">
        <v>53.120022254782803</v>
      </c>
      <c r="AA230" s="133">
        <f t="shared" ref="AA230" si="1097">(ROUND(Z230,1)-ROUND(Z229,1))</f>
        <v>-1.1999999999999957</v>
      </c>
      <c r="AB230" s="14">
        <f t="shared" ref="AB230" si="1098">(ROUND(Z230,1)-ROUND(Z218,1))</f>
        <v>-1.1000000000000014</v>
      </c>
      <c r="AC230" s="143">
        <v>53.552044719571001</v>
      </c>
      <c r="AD230" s="16">
        <f t="shared" ref="AD230" si="1099">(ROUND(AC230,1)-ROUND(AC229,1))</f>
        <v>0</v>
      </c>
      <c r="AE230" s="143">
        <v>51.934519999999999</v>
      </c>
      <c r="AF230" s="13">
        <f t="shared" ref="AF230" si="1100">(ROUND(AE230,1)-ROUND(AE218,1))</f>
        <v>0.10000000000000142</v>
      </c>
      <c r="AG230" s="132">
        <v>50.8364545788424</v>
      </c>
      <c r="AH230" s="133">
        <f t="shared" ref="AH230" si="1101">(ROUND(AG230,1)-ROUND(AG229,1))</f>
        <v>-0.90000000000000568</v>
      </c>
      <c r="AI230" s="14">
        <f t="shared" ref="AI230" si="1102">(ROUND(AG230,1)-ROUND(AG218,1))</f>
        <v>-2</v>
      </c>
      <c r="AJ230" s="143">
        <v>50.872623171690996</v>
      </c>
      <c r="AK230" s="16">
        <f t="shared" ref="AK230" si="1103">(ROUND(AJ230,1)-ROUND(AJ229,1))</f>
        <v>-0.20000000000000284</v>
      </c>
      <c r="AL230" s="143">
        <v>51.488100000000003</v>
      </c>
      <c r="AM230" s="13">
        <f t="shared" ref="AM230" si="1104">(ROUND(AL230,1)-ROUND(AL229,1))</f>
        <v>-0.29999999999999716</v>
      </c>
      <c r="AN230" s="13">
        <f t="shared" ref="AN230" si="1105">(ROUND(AL230,1)-ROUND(AL218,1))</f>
        <v>1.1000000000000014</v>
      </c>
      <c r="AO230" s="132">
        <v>51.488100000000003</v>
      </c>
      <c r="AP230" s="133">
        <f t="shared" ref="AP230" si="1106">(ROUND(AO230,1)-ROUND(AO229,1))</f>
        <v>-0.29999999999999716</v>
      </c>
      <c r="AQ230" s="14">
        <f t="shared" ref="AQ230" si="1107">(ROUND(AO230,1)-ROUND(AO218,1))</f>
        <v>-0.29999999999999716</v>
      </c>
      <c r="AR230" s="143">
        <v>51.197605793456901</v>
      </c>
      <c r="AS230" s="16">
        <f t="shared" ref="AS230" si="1108">(ROUND(AR230,1)-ROUND(AR229,1))</f>
        <v>0.10000000000000142</v>
      </c>
    </row>
    <row r="231" spans="1:45">
      <c r="A231" s="67"/>
      <c r="B231" s="146" t="s">
        <v>11</v>
      </c>
      <c r="C231" s="131">
        <v>53.731059999999999</v>
      </c>
      <c r="D231" s="13">
        <f t="shared" ref="D231" si="1109">(ROUND(C231,1)-ROUND(C219,1))</f>
        <v>-0.59999999999999432</v>
      </c>
      <c r="E231" s="132">
        <v>52.306601207997097</v>
      </c>
      <c r="F231" s="133">
        <f t="shared" ref="F231" si="1110">(ROUND(E231,1)-ROUND(E230,1))</f>
        <v>-0.70000000000000284</v>
      </c>
      <c r="G231" s="14">
        <f t="shared" ref="G231" si="1111">(ROUND(E231,1)-ROUND(E219,1))</f>
        <v>-0.80000000000000426</v>
      </c>
      <c r="H231" s="132">
        <v>52.575673450909697</v>
      </c>
      <c r="I231" s="141">
        <f t="shared" si="1038"/>
        <v>-0.10000000000000142</v>
      </c>
      <c r="J231" s="131">
        <v>55.048830000000002</v>
      </c>
      <c r="K231" s="13">
        <f t="shared" ref="K231" si="1112">(ROUND(J231,1)-ROUND(J220,1))</f>
        <v>-0.29999999999999716</v>
      </c>
      <c r="L231" s="132">
        <v>53.643786216048703</v>
      </c>
      <c r="M231" s="133">
        <f t="shared" ref="M231" si="1113">(ROUND(L231,1)-ROUND(L230,1))</f>
        <v>-0.29999999999999716</v>
      </c>
      <c r="N231" s="14">
        <f t="shared" ref="N231" si="1114">(ROUND(L231,1)-ROUND(L219,1))</f>
        <v>-1</v>
      </c>
      <c r="O231" s="131">
        <v>53.593581137018802</v>
      </c>
      <c r="P231" s="16">
        <f t="shared" ref="P231" si="1115">(ROUND(O231,1)-ROUND(O230,1))</f>
        <v>0</v>
      </c>
      <c r="Q231" s="131">
        <v>56.439390000000003</v>
      </c>
      <c r="R231" s="13">
        <f t="shared" ref="R231" si="1116">(ROUND(Q231,1)-ROUND(Q219,1))</f>
        <v>-1.7000000000000028</v>
      </c>
      <c r="S231" s="132">
        <v>54.111203436500602</v>
      </c>
      <c r="T231" s="133">
        <f t="shared" ref="T231" si="1117">(ROUND(S231,1)-ROUND(S230,1))</f>
        <v>-1.5</v>
      </c>
      <c r="U231" s="14">
        <f t="shared" ref="U231" si="1118">(ROUND(S231,1)-ROUND(S219,1))</f>
        <v>-1.8999999999999986</v>
      </c>
      <c r="V231" s="131">
        <v>54.718730713274397</v>
      </c>
      <c r="W231" s="16">
        <f t="shared" ref="W231" si="1119">(ROUND(V231,1)-ROUND(V230,1))</f>
        <v>-0.19999999999999574</v>
      </c>
      <c r="X231" s="131">
        <v>56.590910000000001</v>
      </c>
      <c r="Y231" s="13">
        <f t="shared" ref="Y231" si="1120">(ROUND(X231,1)-ROUND(X219,1))</f>
        <v>-0.69999999999999574</v>
      </c>
      <c r="Z231" s="132">
        <v>53.3225378698152</v>
      </c>
      <c r="AA231" s="133">
        <f t="shared" ref="AA231" si="1121">(ROUND(Z231,1)-ROUND(Z230,1))</f>
        <v>0.19999999999999574</v>
      </c>
      <c r="AB231" s="14">
        <f t="shared" ref="AB231" si="1122">(ROUND(Z231,1)-ROUND(Z219,1))</f>
        <v>-1.1000000000000014</v>
      </c>
      <c r="AC231" s="131">
        <v>53.278186215079998</v>
      </c>
      <c r="AD231" s="16">
        <f t="shared" ref="AD231" si="1123">(ROUND(AC231,1)-ROUND(AC230,1))</f>
        <v>-0.30000000000000426</v>
      </c>
      <c r="AE231" s="131">
        <v>50.757579999999997</v>
      </c>
      <c r="AF231" s="13">
        <f t="shared" ref="AF231" si="1124">(ROUND(AE231,1)-ROUND(AE219,1))</f>
        <v>-0.80000000000000426</v>
      </c>
      <c r="AG231" s="132">
        <v>50.153472434462003</v>
      </c>
      <c r="AH231" s="133">
        <f t="shared" ref="AH231" si="1125">(ROUND(AG231,1)-ROUND(AG230,1))</f>
        <v>-0.59999999999999432</v>
      </c>
      <c r="AI231" s="14">
        <f t="shared" ref="AI231" si="1126">(ROUND(AG231,1)-ROUND(AG219,1))</f>
        <v>-0.79999999999999716</v>
      </c>
      <c r="AJ231" s="131">
        <v>50.6425146332681</v>
      </c>
      <c r="AK231" s="16">
        <f t="shared" ref="AK231" si="1127">(ROUND(AJ231,1)-ROUND(AJ230,1))</f>
        <v>-0.29999999999999716</v>
      </c>
      <c r="AL231" s="131">
        <v>51.136360000000003</v>
      </c>
      <c r="AM231" s="13">
        <f t="shared" ref="AM231" si="1128">(ROUND(AL231,1)-ROUND(AL230,1))</f>
        <v>-0.39999999999999858</v>
      </c>
      <c r="AN231" s="13">
        <f t="shared" ref="AN231" si="1129">(ROUND(AL231,1)-ROUND(AL219,1))</f>
        <v>0.89999999999999858</v>
      </c>
      <c r="AO231" s="132">
        <v>51.136360000000003</v>
      </c>
      <c r="AP231" s="133">
        <f t="shared" ref="AP231" si="1130">(ROUND(AO231,1)-ROUND(AO230,1))</f>
        <v>-0.39999999999999858</v>
      </c>
      <c r="AQ231" s="14">
        <f t="shared" ref="AQ231" si="1131">(ROUND(AO231,1)-ROUND(AO219,1))</f>
        <v>0.89999999999999858</v>
      </c>
      <c r="AR231" s="131">
        <v>51.226264854148397</v>
      </c>
      <c r="AS231" s="16">
        <f t="shared" ref="AS231" si="1132">(ROUND(AR231,1)-ROUND(AR230,1))</f>
        <v>0</v>
      </c>
    </row>
    <row r="232" spans="1:45">
      <c r="A232" s="67"/>
      <c r="B232" s="146" t="s">
        <v>12</v>
      </c>
      <c r="C232" s="131">
        <v>52.803939999999997</v>
      </c>
      <c r="D232" s="13">
        <f t="shared" ref="D232" si="1133">(ROUND(C232,1)-ROUND(C220,1))</f>
        <v>-1</v>
      </c>
      <c r="E232" s="132">
        <v>51.982716238688496</v>
      </c>
      <c r="F232" s="133">
        <f t="shared" ref="F232" si="1134">(ROUND(E232,1)-ROUND(E231,1))</f>
        <v>-0.29999999999999716</v>
      </c>
      <c r="G232" s="14">
        <f t="shared" ref="G232" si="1135">(ROUND(E232,1)-ROUND(E220,1))</f>
        <v>-1.2000000000000028</v>
      </c>
      <c r="H232" s="132">
        <v>52.276252053148099</v>
      </c>
      <c r="I232" s="141">
        <f t="shared" si="1038"/>
        <v>-0.30000000000000426</v>
      </c>
      <c r="J232" s="131">
        <v>54.344850000000001</v>
      </c>
      <c r="K232" s="13">
        <f t="shared" ref="K232" si="1136">(ROUND(J232,1)-ROUND(J221,1))</f>
        <v>3.0999999999999943</v>
      </c>
      <c r="L232" s="132">
        <v>53.284420966356301</v>
      </c>
      <c r="M232" s="133">
        <f t="shared" ref="M232" si="1137">(ROUND(L232,1)-ROUND(L231,1))</f>
        <v>-0.30000000000000426</v>
      </c>
      <c r="N232" s="14">
        <f t="shared" ref="N232" si="1138">(ROUND(L232,1)-ROUND(L220,1))</f>
        <v>-1.1000000000000014</v>
      </c>
      <c r="O232" s="131">
        <v>53.424443593128998</v>
      </c>
      <c r="P232" s="16">
        <f t="shared" ref="P232" si="1139">(ROUND(O232,1)-ROUND(O231,1))</f>
        <v>-0.20000000000000284</v>
      </c>
      <c r="Q232" s="131">
        <v>55.308219999999999</v>
      </c>
      <c r="R232" s="13">
        <f t="shared" ref="R232" si="1140">(ROUND(Q232,1)-ROUND(Q220,1))</f>
        <v>-2</v>
      </c>
      <c r="S232" s="132">
        <v>53.825614200038103</v>
      </c>
      <c r="T232" s="133">
        <f t="shared" ref="T232" si="1141">(ROUND(S232,1)-ROUND(S231,1))</f>
        <v>-0.30000000000000426</v>
      </c>
      <c r="U232" s="14">
        <f t="shared" ref="U232" si="1142">(ROUND(S232,1)-ROUND(S220,1))</f>
        <v>-2.2000000000000028</v>
      </c>
      <c r="V232" s="131">
        <v>54.337988377804301</v>
      </c>
      <c r="W232" s="16">
        <f t="shared" ref="W232" si="1143">(ROUND(V232,1)-ROUND(V231,1))</f>
        <v>-0.40000000000000568</v>
      </c>
      <c r="X232" s="131">
        <v>54.280819999999999</v>
      </c>
      <c r="Y232" s="13">
        <f t="shared" ref="Y232" si="1144">(ROUND(X232,1)-ROUND(X220,1))</f>
        <v>-1.6000000000000014</v>
      </c>
      <c r="Z232" s="132">
        <v>52.442681673247499</v>
      </c>
      <c r="AA232" s="133">
        <f t="shared" ref="AA232" si="1145">(ROUND(Z232,1)-ROUND(Z231,1))</f>
        <v>-0.89999999999999858</v>
      </c>
      <c r="AB232" s="14">
        <f t="shared" ref="AB232" si="1146">(ROUND(Z232,1)-ROUND(Z220,1))</f>
        <v>-1.7000000000000028</v>
      </c>
      <c r="AC232" s="131">
        <v>52.836806969184401</v>
      </c>
      <c r="AD232" s="16">
        <f t="shared" ref="AD232" si="1147">(ROUND(AC232,1)-ROUND(AC231,1))</f>
        <v>-0.5</v>
      </c>
      <c r="AE232" s="131">
        <v>51.0274</v>
      </c>
      <c r="AF232" s="13">
        <f t="shared" ref="AF232" si="1148">(ROUND(AE232,1)-ROUND(AE220,1))</f>
        <v>-1.1000000000000014</v>
      </c>
      <c r="AG232" s="132">
        <v>50.1845988168294</v>
      </c>
      <c r="AH232" s="133">
        <f t="shared" ref="AH232" si="1149">(ROUND(AG232,1)-ROUND(AG231,1))</f>
        <v>0</v>
      </c>
      <c r="AI232" s="14">
        <f t="shared" ref="AI232" si="1150">(ROUND(AG232,1)-ROUND(AG220,1))</f>
        <v>-1.0999999999999943</v>
      </c>
      <c r="AJ232" s="131">
        <v>50.410469214372803</v>
      </c>
      <c r="AK232" s="16">
        <f t="shared" ref="AK232" si="1151">(ROUND(AJ232,1)-ROUND(AJ231,1))</f>
        <v>-0.20000000000000284</v>
      </c>
      <c r="AL232" s="131">
        <v>50.599319999999999</v>
      </c>
      <c r="AM232" s="13">
        <f t="shared" ref="AM232" si="1152">(ROUND(AL232,1)-ROUND(AL231,1))</f>
        <v>-0.5</v>
      </c>
      <c r="AN232" s="13">
        <f t="shared" ref="AN232" si="1153">(ROUND(AL232,1)-ROUND(AL220,1))</f>
        <v>0.60000000000000142</v>
      </c>
      <c r="AO232" s="132">
        <v>50.599319999999999</v>
      </c>
      <c r="AP232" s="133">
        <f t="shared" ref="AP232" si="1154">(ROUND(AO232,1)-ROUND(AO231,1))</f>
        <v>-0.5</v>
      </c>
      <c r="AQ232" s="14">
        <f t="shared" ref="AQ232" si="1155">(ROUND(AO232,1)-ROUND(AO220,1))</f>
        <v>0.60000000000000142</v>
      </c>
      <c r="AR232" s="131">
        <v>51.216069130474601</v>
      </c>
      <c r="AS232" s="16">
        <f t="shared" ref="AS232" si="1156">(ROUND(AR232,1)-ROUND(AR231,1))</f>
        <v>0</v>
      </c>
    </row>
    <row r="233" spans="1:45">
      <c r="A233" s="155">
        <v>2024</v>
      </c>
      <c r="B233" s="146" t="s">
        <v>4</v>
      </c>
      <c r="C233" s="131">
        <v>49.841769999999997</v>
      </c>
      <c r="D233" s="13">
        <f t="shared" ref="D233" si="1157">(ROUND(C233,1)-ROUND(C221,1))</f>
        <v>-0.60000000000000142</v>
      </c>
      <c r="E233" s="132">
        <v>51.690857395155597</v>
      </c>
      <c r="F233" s="133">
        <f t="shared" ref="F233" si="1158">(ROUND(E233,1)-ROUND(E232,1))</f>
        <v>-0.29999999999999716</v>
      </c>
      <c r="G233" s="14">
        <f t="shared" ref="G233" si="1159">(ROUND(E233,1)-ROUND(E221,1))</f>
        <v>-0.5</v>
      </c>
      <c r="H233" s="132">
        <v>51.921548429435099</v>
      </c>
      <c r="I233" s="141">
        <f t="shared" si="1038"/>
        <v>-0.39999999999999858</v>
      </c>
      <c r="J233" s="131">
        <v>49.245609999999999</v>
      </c>
      <c r="K233" s="13">
        <f t="shared" ref="K233" si="1160">(ROUND(J233,1)-ROUND(J222,1))</f>
        <v>-3.7999999999999972</v>
      </c>
      <c r="L233" s="132">
        <v>52.244392078654599</v>
      </c>
      <c r="M233" s="133">
        <f t="shared" ref="M233" si="1161">(ROUND(L233,1)-ROUND(L232,1))</f>
        <v>-1.0999999999999943</v>
      </c>
      <c r="N233" s="14">
        <f t="shared" ref="N233" si="1162">(ROUND(L233,1)-ROUND(L221,1))</f>
        <v>-2.3999999999999986</v>
      </c>
      <c r="O233" s="131">
        <v>53.079498413399101</v>
      </c>
      <c r="P233" s="16">
        <f t="shared" ref="P233" si="1163">(ROUND(O233,1)-ROUND(O232,1))</f>
        <v>-0.29999999999999716</v>
      </c>
      <c r="Q233" s="131">
        <v>49.446199999999997</v>
      </c>
      <c r="R233" s="13">
        <f t="shared" ref="R233" si="1164">(ROUND(Q233,1)-ROUND(Q221,1))</f>
        <v>-2.2000000000000028</v>
      </c>
      <c r="S233" s="132">
        <v>53.243927617925401</v>
      </c>
      <c r="T233" s="133">
        <f t="shared" ref="T233" si="1165">(ROUND(S233,1)-ROUND(S232,1))</f>
        <v>-0.59999999999999432</v>
      </c>
      <c r="U233" s="14">
        <f t="shared" ref="U233" si="1166">(ROUND(S233,1)-ROUND(S221,1))</f>
        <v>-2.1999999999999957</v>
      </c>
      <c r="V233" s="131">
        <v>53.864147223115801</v>
      </c>
      <c r="W233" s="16">
        <f t="shared" ref="W233" si="1167">(ROUND(V233,1)-ROUND(V232,1))</f>
        <v>-0.39999999999999858</v>
      </c>
      <c r="X233" s="131">
        <v>48.813290000000002</v>
      </c>
      <c r="Y233" s="13">
        <f t="shared" ref="Y233" si="1168">(ROUND(X233,1)-ROUND(X221,1))</f>
        <v>-1</v>
      </c>
      <c r="Z233" s="132">
        <v>52.423587029667999</v>
      </c>
      <c r="AA233" s="133">
        <f t="shared" ref="AA233" si="1169">(ROUND(Z233,1)-ROUND(Z232,1))</f>
        <v>0</v>
      </c>
      <c r="AB233" s="14">
        <f t="shared" ref="AB233" si="1170">(ROUND(Z233,1)-ROUND(Z221,1))</f>
        <v>-1</v>
      </c>
      <c r="AC233" s="131">
        <v>52.361486024000101</v>
      </c>
      <c r="AD233" s="16">
        <f t="shared" ref="AD233" si="1171">(ROUND(AC233,1)-ROUND(AC232,1))</f>
        <v>-0.39999999999999858</v>
      </c>
      <c r="AE233" s="131">
        <v>49.050629999999998</v>
      </c>
      <c r="AF233" s="13">
        <f t="shared" ref="AF233" si="1172">(ROUND(AE233,1)-ROUND(AE221,1))</f>
        <v>0.20000000000000284</v>
      </c>
      <c r="AG233" s="132">
        <v>50.105346670942403</v>
      </c>
      <c r="AH233" s="133">
        <f t="shared" ref="AH233" si="1173">(ROUND(AG233,1)-ROUND(AG232,1))</f>
        <v>-0.10000000000000142</v>
      </c>
      <c r="AI233" s="14">
        <f t="shared" ref="AI233" si="1174">(ROUND(AG233,1)-ROUND(AG221,1))</f>
        <v>0.20000000000000284</v>
      </c>
      <c r="AJ233" s="131">
        <v>50.226440912560001</v>
      </c>
      <c r="AK233" s="16">
        <f t="shared" ref="AK233" si="1175">(ROUND(AJ233,1)-ROUND(AJ232,1))</f>
        <v>-0.19999999999999574</v>
      </c>
      <c r="AL233" s="131">
        <v>52.056959999999997</v>
      </c>
      <c r="AM233" s="13">
        <f t="shared" ref="AM233" si="1176">(ROUND(AL233,1)-ROUND(AL232,1))</f>
        <v>1.5</v>
      </c>
      <c r="AN233" s="13">
        <f t="shared" ref="AN233" si="1177">(ROUND(AL233,1)-ROUND(AL221,1))</f>
        <v>0.89999999999999858</v>
      </c>
      <c r="AO233" s="132">
        <v>52.056959999999997</v>
      </c>
      <c r="AP233" s="133">
        <f t="shared" ref="AP233" si="1178">(ROUND(AO233,1)-ROUND(AO232,1))</f>
        <v>1.5</v>
      </c>
      <c r="AQ233" s="14">
        <f t="shared" ref="AQ233" si="1179">(ROUND(AO233,1)-ROUND(AO221,1))</f>
        <v>0.89999999999999858</v>
      </c>
      <c r="AR233" s="131">
        <v>51.167327499450202</v>
      </c>
      <c r="AS233" s="16">
        <f t="shared" ref="AS233" si="1180">(ROUND(AR233,1)-ROUND(AR232,1))</f>
        <v>0</v>
      </c>
    </row>
    <row r="234" spans="1:45">
      <c r="A234" s="142"/>
      <c r="B234" s="145" t="s">
        <v>5</v>
      </c>
      <c r="C234" s="143">
        <v>51.811889999999998</v>
      </c>
      <c r="D234" s="13">
        <f t="shared" ref="D234" si="1181">(ROUND(C234,1)-ROUND(C222,1))</f>
        <v>9.9999999999994316E-2</v>
      </c>
      <c r="E234" s="132">
        <v>52.060068657960997</v>
      </c>
      <c r="F234" s="133">
        <f t="shared" ref="F234" si="1182">(ROUND(E234,1)-ROUND(E233,1))</f>
        <v>0.39999999999999858</v>
      </c>
      <c r="G234" s="14">
        <f t="shared" ref="G234" si="1183">(ROUND(E234,1)-ROUND(E222,1))</f>
        <v>0</v>
      </c>
      <c r="H234" s="132">
        <v>51.584892150118598</v>
      </c>
      <c r="I234" s="141">
        <f t="shared" si="1038"/>
        <v>-0.29999999999999716</v>
      </c>
      <c r="J234" s="143">
        <v>53.672989999999999</v>
      </c>
      <c r="K234" s="13">
        <f t="shared" ref="K234" si="1184">(ROUND(J234,1)-ROUND(J223,1))</f>
        <v>-2.0999999999999943</v>
      </c>
      <c r="L234" s="132">
        <v>53.7677127524368</v>
      </c>
      <c r="M234" s="133">
        <f t="shared" ref="M234" si="1185">(ROUND(L234,1)-ROUND(L233,1))</f>
        <v>1.5999999999999943</v>
      </c>
      <c r="N234" s="14">
        <f t="shared" ref="N234" si="1186">(ROUND(L234,1)-ROUND(L222,1))</f>
        <v>0.39999999999999858</v>
      </c>
      <c r="O234" s="143">
        <v>52.645977734022097</v>
      </c>
      <c r="P234" s="16">
        <f t="shared" ref="P234" si="1187">(ROUND(O234,1)-ROUND(O233,1))</f>
        <v>-0.5</v>
      </c>
      <c r="Q234" s="143">
        <v>53.990229999999997</v>
      </c>
      <c r="R234" s="13">
        <f t="shared" ref="R234" si="1188">(ROUND(Q234,1)-ROUND(Q222,1))</f>
        <v>-0.10000000000000142</v>
      </c>
      <c r="S234" s="132">
        <v>54.051631251778197</v>
      </c>
      <c r="T234" s="133">
        <f t="shared" ref="T234" si="1189">(ROUND(S234,1)-ROUND(S233,1))</f>
        <v>0.89999999999999858</v>
      </c>
      <c r="U234" s="14">
        <f t="shared" ref="U234" si="1190">(ROUND(S234,1)-ROUND(S222,1))</f>
        <v>-0.19999999999999574</v>
      </c>
      <c r="V234" s="143">
        <v>53.398726702604897</v>
      </c>
      <c r="W234" s="16">
        <f t="shared" ref="W234" si="1191">(ROUND(V234,1)-ROUND(V233,1))</f>
        <v>-0.5</v>
      </c>
      <c r="X234" s="143">
        <v>51.465800000000002</v>
      </c>
      <c r="Y234" s="13">
        <f t="shared" ref="Y234" si="1192">(ROUND(X234,1)-ROUND(X222,1))</f>
        <v>-0.89999999999999858</v>
      </c>
      <c r="Z234" s="132">
        <v>52.3352753094671</v>
      </c>
      <c r="AA234" s="133">
        <f t="shared" ref="AA234" si="1193">(ROUND(Z234,1)-ROUND(Z233,1))</f>
        <v>-0.10000000000000142</v>
      </c>
      <c r="AB234" s="14">
        <f t="shared" ref="AB234" si="1194">(ROUND(Z234,1)-ROUND(Z222,1))</f>
        <v>-1.2000000000000028</v>
      </c>
      <c r="AC234" s="143">
        <v>51.9381638669296</v>
      </c>
      <c r="AD234" s="16">
        <f t="shared" ref="AD234" si="1195">(ROUND(AC234,1)-ROUND(AC233,1))</f>
        <v>-0.5</v>
      </c>
      <c r="AE234" s="143">
        <v>50</v>
      </c>
      <c r="AF234" s="13">
        <f t="shared" ref="AF234" si="1196">(ROUND(AE234,1)-ROUND(AE222,1))</f>
        <v>-0.20000000000000284</v>
      </c>
      <c r="AG234" s="132">
        <v>50.395252563484803</v>
      </c>
      <c r="AH234" s="133">
        <f t="shared" ref="AH234" si="1197">(ROUND(AG234,1)-ROUND(AG233,1))</f>
        <v>0.29999999999999716</v>
      </c>
      <c r="AI234" s="14">
        <f t="shared" ref="AI234" si="1198">(ROUND(AG234,1)-ROUND(AG222,1))</f>
        <v>-0.39999999999999858</v>
      </c>
      <c r="AJ234" s="143">
        <v>50.116094595466997</v>
      </c>
      <c r="AK234" s="16">
        <f t="shared" ref="AK234" si="1199">(ROUND(AJ234,1)-ROUND(AJ233,1))</f>
        <v>-0.10000000000000142</v>
      </c>
      <c r="AL234" s="143">
        <v>51.791530000000002</v>
      </c>
      <c r="AM234" s="13">
        <f t="shared" ref="AM234" si="1200">(ROUND(AL234,1)-ROUND(AL233,1))</f>
        <v>-0.30000000000000426</v>
      </c>
      <c r="AN234" s="13">
        <f t="shared" ref="AN234" si="1201">(ROUND(AL234,1)-ROUND(AL222,1))</f>
        <v>1.5999999999999943</v>
      </c>
      <c r="AO234" s="132">
        <v>51.791530000000002</v>
      </c>
      <c r="AP234" s="133">
        <f t="shared" ref="AP234" si="1202">(ROUND(AO234,1)-ROUND(AO233,1))</f>
        <v>-0.30000000000000426</v>
      </c>
      <c r="AQ234" s="14">
        <f t="shared" ref="AQ234" si="1203">(ROUND(AO234,1)-ROUND(AO222,1))</f>
        <v>1.5999999999999943</v>
      </c>
      <c r="AR234" s="143">
        <v>51.082253847334002</v>
      </c>
      <c r="AS234" s="16">
        <f t="shared" ref="AS234" si="1204">(ROUND(AR234,1)-ROUND(AR233,1))</f>
        <v>-0.10000000000000142</v>
      </c>
    </row>
    <row r="235" spans="1:45">
      <c r="A235" s="142"/>
      <c r="B235" s="145" t="s">
        <v>6</v>
      </c>
      <c r="C235" s="143">
        <v>52.243589999999998</v>
      </c>
      <c r="D235" s="13">
        <f t="shared" ref="D235" si="1205">(ROUND(C235,1)-ROUND(C223,1))</f>
        <v>-2.3999999999999986</v>
      </c>
      <c r="E235" s="132">
        <v>51.692211321689001</v>
      </c>
      <c r="F235" s="133">
        <f t="shared" ref="F235" si="1206">(ROUND(E235,1)-ROUND(E234,1))</f>
        <v>-0.39999999999999858</v>
      </c>
      <c r="G235" s="14">
        <f t="shared" ref="G235" si="1207">(ROUND(E235,1)-ROUND(E223,1))</f>
        <v>-1.3999999999999986</v>
      </c>
      <c r="H235" s="132">
        <v>51.3115464661145</v>
      </c>
      <c r="I235" s="141">
        <f t="shared" si="1038"/>
        <v>-0.30000000000000426</v>
      </c>
      <c r="J235" s="143">
        <v>53.422710000000002</v>
      </c>
      <c r="K235" s="13">
        <f t="shared" ref="K235" si="1208">(ROUND(J235,1)-ROUND(J224,1))</f>
        <v>1</v>
      </c>
      <c r="L235" s="132">
        <v>52.776939312735998</v>
      </c>
      <c r="M235" s="133">
        <f t="shared" ref="M235" si="1209">(ROUND(L235,1)-ROUND(L234,1))</f>
        <v>-1</v>
      </c>
      <c r="N235" s="14">
        <f t="shared" ref="N235" si="1210">(ROUND(L235,1)-ROUND(L223,1))</f>
        <v>-1.4000000000000057</v>
      </c>
      <c r="O235" s="143">
        <v>52.217752802112798</v>
      </c>
      <c r="P235" s="16">
        <f t="shared" ref="P235" si="1211">(ROUND(O235,1)-ROUND(O234,1))</f>
        <v>-0.39999999999999858</v>
      </c>
      <c r="Q235" s="143">
        <v>55.208329999999997</v>
      </c>
      <c r="R235" s="13">
        <f t="shared" ref="R235" si="1212">(ROUND(Q235,1)-ROUND(Q223,1))</f>
        <v>-3</v>
      </c>
      <c r="S235" s="132">
        <v>54.059691066963097</v>
      </c>
      <c r="T235" s="133">
        <f t="shared" ref="T235" si="1213">(ROUND(S235,1)-ROUND(S234,1))</f>
        <v>0</v>
      </c>
      <c r="U235" s="14">
        <f t="shared" ref="U235" si="1214">(ROUND(S235,1)-ROUND(S223,1))</f>
        <v>-1.1999999999999957</v>
      </c>
      <c r="V235" s="143">
        <v>52.975637259477601</v>
      </c>
      <c r="W235" s="16">
        <f t="shared" ref="W235" si="1215">(ROUND(V235,1)-ROUND(V234,1))</f>
        <v>-0.39999999999999858</v>
      </c>
      <c r="X235" s="143">
        <v>52.403849999999998</v>
      </c>
      <c r="Y235" s="13">
        <f t="shared" ref="Y235" si="1216">(ROUND(X235,1)-ROUND(X223,1))</f>
        <v>-5.2000000000000028</v>
      </c>
      <c r="Z235" s="132">
        <v>51.835223393611301</v>
      </c>
      <c r="AA235" s="133">
        <f t="shared" ref="AA235" si="1217">(ROUND(Z235,1)-ROUND(Z234,1))</f>
        <v>-0.5</v>
      </c>
      <c r="AB235" s="14">
        <f t="shared" ref="AB235" si="1218">(ROUND(Z235,1)-ROUND(Z223,1))</f>
        <v>-3.4000000000000057</v>
      </c>
      <c r="AC235" s="143">
        <v>51.593027962592998</v>
      </c>
      <c r="AD235" s="16">
        <f t="shared" ref="AD235" si="1219">(ROUND(AC235,1)-ROUND(AC234,1))</f>
        <v>-0.29999999999999716</v>
      </c>
      <c r="AE235" s="143">
        <v>51.041670000000003</v>
      </c>
      <c r="AF235" s="13">
        <f t="shared" ref="AF235" si="1220">(ROUND(AE235,1)-ROUND(AE223,1))</f>
        <v>-1.7000000000000028</v>
      </c>
      <c r="AG235" s="132">
        <v>50.803978240517999</v>
      </c>
      <c r="AH235" s="133">
        <f t="shared" ref="AH235" si="1221">(ROUND(AG235,1)-ROUND(AG234,1))</f>
        <v>0.39999999999999858</v>
      </c>
      <c r="AI235" s="14">
        <f t="shared" ref="AI235" si="1222">(ROUND(AG235,1)-ROUND(AG223,1))</f>
        <v>-1.2000000000000028</v>
      </c>
      <c r="AJ235" s="143">
        <v>50.041038185199902</v>
      </c>
      <c r="AK235" s="16">
        <f t="shared" ref="AK235" si="1223">(ROUND(AJ235,1)-ROUND(AJ234,1))</f>
        <v>-0.10000000000000142</v>
      </c>
      <c r="AL235" s="143">
        <v>50.320509999999999</v>
      </c>
      <c r="AM235" s="13">
        <f t="shared" ref="AM235" si="1224">(ROUND(AL235,1)-ROUND(AL234,1))</f>
        <v>-1.5</v>
      </c>
      <c r="AN235" s="13">
        <f t="shared" ref="AN235" si="1225">(ROUND(AL235,1)-ROUND(AL223,1))</f>
        <v>0.39999999999999858</v>
      </c>
      <c r="AO235" s="132">
        <v>49.90775</v>
      </c>
      <c r="AP235" s="133">
        <f t="shared" ref="AP235" si="1226">(ROUND(AO235,1)-ROUND(AO234,1))</f>
        <v>-1.8999999999999986</v>
      </c>
      <c r="AQ235" s="14">
        <f t="shared" ref="AQ235" si="1227">(ROUND(AO235,1)-ROUND(AO223,1))</f>
        <v>0</v>
      </c>
      <c r="AR235" s="143">
        <v>50.971839074013303</v>
      </c>
      <c r="AS235" s="16">
        <f t="shared" ref="AS235" si="1228">(ROUND(AR235,1)-ROUND(AR234,1))</f>
        <v>-0.10000000000000142</v>
      </c>
    </row>
    <row r="236" spans="1:45">
      <c r="A236" s="67"/>
      <c r="B236" s="146" t="s">
        <v>7</v>
      </c>
      <c r="C236" s="131">
        <v>50.964770000000001</v>
      </c>
      <c r="D236" s="13">
        <f t="shared" ref="D236" si="1229">(ROUND(C236,1)-ROUND(C224,1))</f>
        <v>-1.1000000000000014</v>
      </c>
      <c r="E236" s="132">
        <v>50.453178661654299</v>
      </c>
      <c r="F236" s="133">
        <f t="shared" ref="F236" si="1230">(ROUND(E236,1)-ROUND(E235,1))</f>
        <v>-1.2000000000000028</v>
      </c>
      <c r="G236" s="14">
        <f t="shared" ref="G236" si="1231">(ROUND(E236,1)-ROUND(E224,1))</f>
        <v>-1.7999999999999972</v>
      </c>
      <c r="H236" s="132">
        <v>51.097013695063197</v>
      </c>
      <c r="I236" s="141">
        <f t="shared" si="1038"/>
        <v>-0.19999999999999574</v>
      </c>
      <c r="J236" s="131">
        <v>50.207830000000001</v>
      </c>
      <c r="K236" s="13">
        <f t="shared" ref="K236" si="1232">(ROUND(J236,1)-ROUND(J225,1))</f>
        <v>-3.5999999999999943</v>
      </c>
      <c r="L236" s="132">
        <v>50.742188472167598</v>
      </c>
      <c r="M236" s="133">
        <f t="shared" ref="M236" si="1233">(ROUND(L236,1)-ROUND(L235,1))</f>
        <v>-2.0999999999999943</v>
      </c>
      <c r="N236" s="14">
        <f t="shared" ref="N236" si="1234">(ROUND(L236,1)-ROUND(L224,1))</f>
        <v>-1.5</v>
      </c>
      <c r="O236" s="131">
        <v>51.839481327235497</v>
      </c>
      <c r="P236" s="16">
        <f t="shared" ref="P236" si="1235">(ROUND(O236,1)-ROUND(O235,1))</f>
        <v>-0.40000000000000568</v>
      </c>
      <c r="Q236" s="131">
        <v>53.187919999999998</v>
      </c>
      <c r="R236" s="13">
        <f t="shared" ref="R236" si="1236">(ROUND(Q236,1)-ROUND(Q224,1))</f>
        <v>-1.0999999999999943</v>
      </c>
      <c r="S236" s="132">
        <v>52.113906175269598</v>
      </c>
      <c r="T236" s="133">
        <f t="shared" ref="T236" si="1237">(ROUND(S236,1)-ROUND(S235,1))</f>
        <v>-2</v>
      </c>
      <c r="U236" s="14">
        <f t="shared" ref="U236" si="1238">(ROUND(S236,1)-ROUND(S224,1))</f>
        <v>-2.2999999999999972</v>
      </c>
      <c r="V236" s="131">
        <v>52.5888144995304</v>
      </c>
      <c r="W236" s="16">
        <f t="shared" ref="W236" si="1239">(ROUND(V236,1)-ROUND(V235,1))</f>
        <v>-0.39999999999999858</v>
      </c>
      <c r="X236" s="131">
        <v>52.013420000000004</v>
      </c>
      <c r="Y236" s="13">
        <f t="shared" ref="Y236" si="1240">(ROUND(X236,1)-ROUND(X224,1))</f>
        <v>-1</v>
      </c>
      <c r="Z236" s="132">
        <v>50.655048638557801</v>
      </c>
      <c r="AA236" s="133">
        <f t="shared" ref="AA236" si="1241">(ROUND(Z236,1)-ROUND(Z235,1))</f>
        <v>-1.0999999999999943</v>
      </c>
      <c r="AB236" s="14">
        <f t="shared" ref="AB236" si="1242">(ROUND(Z236,1)-ROUND(Z224,1))</f>
        <v>-2.5999999999999943</v>
      </c>
      <c r="AC236" s="131">
        <v>51.351648730408002</v>
      </c>
      <c r="AD236" s="16">
        <f t="shared" ref="AD236" si="1243">(ROUND(AC236,1)-ROUND(AC235,1))</f>
        <v>-0.20000000000000284</v>
      </c>
      <c r="AE236" s="131">
        <v>48.573830000000001</v>
      </c>
      <c r="AF236" s="13">
        <f t="shared" ref="AF236" si="1244">(ROUND(AE236,1)-ROUND(AE224,1))</f>
        <v>-2.3999999999999986</v>
      </c>
      <c r="AG236" s="132">
        <v>49.095959638829299</v>
      </c>
      <c r="AH236" s="133">
        <f t="shared" ref="AH236" si="1245">(ROUND(AG236,1)-ROUND(AG235,1))</f>
        <v>-1.6999999999999957</v>
      </c>
      <c r="AI236" s="14">
        <f t="shared" ref="AI236" si="1246">(ROUND(AG236,1)-ROUND(AG224,1))</f>
        <v>-2</v>
      </c>
      <c r="AJ236" s="131">
        <v>49.935185743445999</v>
      </c>
      <c r="AK236" s="16">
        <f t="shared" ref="AK236" si="1247">(ROUND(AJ236,1)-ROUND(AJ235,1))</f>
        <v>-0.10000000000000142</v>
      </c>
      <c r="AL236" s="131">
        <v>50.083889999999997</v>
      </c>
      <c r="AM236" s="13">
        <f t="shared" ref="AM236" si="1248">(ROUND(AL236,1)-ROUND(AL235,1))</f>
        <v>-0.19999999999999574</v>
      </c>
      <c r="AN236" s="13">
        <f t="shared" ref="AN236" si="1249">(ROUND(AL236,1)-ROUND(AL224,1))</f>
        <v>-0.19999999999999574</v>
      </c>
      <c r="AO236" s="132">
        <v>50.083889999999997</v>
      </c>
      <c r="AP236" s="133">
        <f t="shared" ref="AP236" si="1250">(ROUND(AO236,1)-ROUND(AO235,1))</f>
        <v>0.20000000000000284</v>
      </c>
      <c r="AQ236" s="14">
        <f t="shared" ref="AQ236" si="1251">(ROUND(AO236,1)-ROUND(AO224,1))</f>
        <v>-0.29999999999999716</v>
      </c>
      <c r="AR236" s="131">
        <v>50.846456286125999</v>
      </c>
      <c r="AS236" s="16">
        <f t="shared" ref="AS236" si="1252">(ROUND(AR236,1)-ROUND(AR235,1))</f>
        <v>-0.20000000000000284</v>
      </c>
    </row>
    <row r="237" spans="1:45">
      <c r="A237" s="67"/>
      <c r="B237" s="146" t="s">
        <v>6</v>
      </c>
      <c r="C237" s="131">
        <v>50</v>
      </c>
      <c r="D237" s="13">
        <f t="shared" ref="D237" si="1253">(ROUND(C237,1)-ROUND(C225,1))</f>
        <v>-1.2999999999999972</v>
      </c>
      <c r="E237" s="132">
        <v>50.437882022550198</v>
      </c>
      <c r="F237" s="133">
        <f t="shared" ref="F237" si="1254">(ROUND(E237,1)-ROUND(E236,1))</f>
        <v>-0.10000000000000142</v>
      </c>
      <c r="G237" s="14">
        <f t="shared" ref="G237" si="1255">(ROUND(E237,1)-ROUND(E225,1))</f>
        <v>-1</v>
      </c>
      <c r="H237" s="132">
        <v>50.869788054721297</v>
      </c>
      <c r="I237" s="141">
        <f t="shared" ref="I237" si="1256">(ROUND(H237,1)-ROUND(H236,1))</f>
        <v>-0.20000000000000284</v>
      </c>
      <c r="J237" s="131">
        <v>51.296999999999997</v>
      </c>
      <c r="K237" s="13">
        <f t="shared" ref="K237" si="1257">(ROUND(J237,1)-ROUND(J226,1))</f>
        <v>-1.2000000000000028</v>
      </c>
      <c r="L237" s="132">
        <v>50.803111250446101</v>
      </c>
      <c r="M237" s="133">
        <f t="shared" ref="M237" si="1258">(ROUND(L237,1)-ROUND(L236,1))</f>
        <v>9.9999999999994316E-2</v>
      </c>
      <c r="N237" s="14">
        <f t="shared" ref="N237" si="1259">(ROUND(L237,1)-ROUND(L225,1))</f>
        <v>-2.2000000000000028</v>
      </c>
      <c r="O237" s="131">
        <v>51.485338492377601</v>
      </c>
      <c r="P237" s="16">
        <f t="shared" ref="P237" si="1260">(ROUND(O237,1)-ROUND(O236,1))</f>
        <v>-0.29999999999999716</v>
      </c>
      <c r="Q237" s="131">
        <v>50.084000000000003</v>
      </c>
      <c r="R237" s="13">
        <f t="shared" ref="R237" si="1261">(ROUND(Q237,1)-ROUND(Q225,1))</f>
        <v>-2.6000000000000014</v>
      </c>
      <c r="S237" s="132">
        <v>50.855243033643802</v>
      </c>
      <c r="T237" s="133">
        <f t="shared" ref="T237" si="1262">(ROUND(S237,1)-ROUND(S236,1))</f>
        <v>-1.2000000000000028</v>
      </c>
      <c r="U237" s="14">
        <f t="shared" ref="U237" si="1263">(ROUND(S237,1)-ROUND(S225,1))</f>
        <v>-2.1000000000000014</v>
      </c>
      <c r="V237" s="131">
        <v>52.149609430366198</v>
      </c>
      <c r="W237" s="16">
        <f t="shared" ref="W237" si="1264">(ROUND(V237,1)-ROUND(V236,1))</f>
        <v>-0.5</v>
      </c>
      <c r="X237" s="131">
        <v>49.326999999999998</v>
      </c>
      <c r="Y237" s="13">
        <f t="shared" ref="Y237" si="1265">(ROUND(X237,1)-ROUND(X225,1))</f>
        <v>-1.8000000000000043</v>
      </c>
      <c r="Z237" s="132">
        <v>50.389472342919397</v>
      </c>
      <c r="AA237" s="133">
        <f t="shared" ref="AA237" si="1266">(ROUND(Z237,1)-ROUND(Z236,1))</f>
        <v>-0.30000000000000426</v>
      </c>
      <c r="AB237" s="14">
        <f t="shared" ref="AB237" si="1267">(ROUND(Z237,1)-ROUND(Z225,1))</f>
        <v>-1.2000000000000028</v>
      </c>
      <c r="AC237" s="131">
        <v>51.1171570862385</v>
      </c>
      <c r="AD237" s="16">
        <f t="shared" ref="AD237" si="1268">(ROUND(AC237,1)-ROUND(AC236,1))</f>
        <v>-0.29999999999999716</v>
      </c>
      <c r="AE237" s="131">
        <v>48.822000000000003</v>
      </c>
      <c r="AF237" s="13">
        <f t="shared" ref="AF237" si="1269">(ROUND(AE237,1)-ROUND(AE225,1))</f>
        <v>-1.6000000000000014</v>
      </c>
      <c r="AG237" s="132">
        <v>49.226841339704301</v>
      </c>
      <c r="AH237" s="133">
        <f t="shared" ref="AH237" si="1270">(ROUND(AG237,1)-ROUND(AG236,1))</f>
        <v>0.10000000000000142</v>
      </c>
      <c r="AI237" s="14">
        <f t="shared" ref="AI237" si="1271">(ROUND(AG237,1)-ROUND(AG225,1))</f>
        <v>-1.3999999999999986</v>
      </c>
      <c r="AJ237" s="131">
        <v>49.717472374018598</v>
      </c>
      <c r="AK237" s="16">
        <f t="shared" ref="AK237" si="1272">(ROUND(AJ237,1)-ROUND(AJ236,1))</f>
        <v>-0.19999999999999574</v>
      </c>
      <c r="AL237" s="131">
        <v>51.768000000000001</v>
      </c>
      <c r="AM237" s="13">
        <f t="shared" ref="AM237" si="1273">(ROUND(AL237,1)-ROUND(AL236,1))</f>
        <v>1.6999999999999957</v>
      </c>
      <c r="AN237" s="13">
        <f t="shared" ref="AN237" si="1274">(ROUND(AL237,1)-ROUND(AL225,1))</f>
        <v>1</v>
      </c>
      <c r="AO237" s="132">
        <v>51.767679999999999</v>
      </c>
      <c r="AP237" s="133">
        <f t="shared" ref="AP237" si="1275">(ROUND(AO237,1)-ROUND(AO236,1))</f>
        <v>1.6999999999999957</v>
      </c>
      <c r="AQ237" s="14">
        <f t="shared" ref="AQ237" si="1276">(ROUND(AO237,1)-ROUND(AO225,1))</f>
        <v>1</v>
      </c>
      <c r="AR237" s="131">
        <v>50.717533598884003</v>
      </c>
      <c r="AS237" s="16">
        <f t="shared" ref="AS237" si="1277">(ROUND(AR237,1)-ROUND(AR236,1))</f>
        <v>-9.9999999999994316E-2</v>
      </c>
    </row>
    <row r="238" spans="1:45">
      <c r="A238" s="67"/>
      <c r="B238" s="146" t="s">
        <v>8</v>
      </c>
      <c r="C238" s="131">
        <v>50.601370000000003</v>
      </c>
      <c r="D238" s="13">
        <f t="shared" ref="D238" si="1278">(ROUND(C238,1)-ROUND(C226,1))</f>
        <v>-0.60000000000000142</v>
      </c>
      <c r="E238" s="132">
        <v>51.059332421641898</v>
      </c>
      <c r="F238" s="133">
        <f t="shared" ref="F238" si="1279">(ROUND(E238,1)-ROUND(E237,1))</f>
        <v>0.70000000000000284</v>
      </c>
      <c r="G238" s="14">
        <f t="shared" ref="G238" si="1280">(ROUND(E238,1)-ROUND(E226,1))</f>
        <v>-0.5</v>
      </c>
      <c r="H238" s="132">
        <v>50.624051991523103</v>
      </c>
      <c r="I238" s="141">
        <f t="shared" ref="I238" si="1281">(ROUND(H238,1)-ROUND(H237,1))</f>
        <v>-0.29999999999999716</v>
      </c>
      <c r="J238" s="131">
        <v>51.477029999999999</v>
      </c>
      <c r="K238" s="13">
        <f t="shared" ref="K238" si="1282">(ROUND(J238,1)-ROUND(J227,1))</f>
        <v>-1.7000000000000028</v>
      </c>
      <c r="L238" s="132">
        <v>51.6707763480591</v>
      </c>
      <c r="M238" s="133">
        <f t="shared" ref="M238" si="1283">(ROUND(L238,1)-ROUND(L237,1))</f>
        <v>0.90000000000000568</v>
      </c>
      <c r="N238" s="14">
        <f t="shared" ref="N238" si="1284">(ROUND(L238,1)-ROUND(L226,1))</f>
        <v>-1.0999999999999943</v>
      </c>
      <c r="O238" s="131">
        <v>51.145706096821201</v>
      </c>
      <c r="P238" s="16">
        <f t="shared" ref="P238" si="1285">(ROUND(O238,1)-ROUND(O237,1))</f>
        <v>-0.39999999999999858</v>
      </c>
      <c r="Q238" s="131">
        <v>51.030929999999998</v>
      </c>
      <c r="R238" s="13">
        <f t="shared" ref="R238" si="1286">(ROUND(Q238,1)-ROUND(Q226,1))</f>
        <v>-1.1000000000000014</v>
      </c>
      <c r="S238" s="132">
        <v>51.947184116464101</v>
      </c>
      <c r="T238" s="133">
        <f t="shared" ref="T238" si="1287">(ROUND(S238,1)-ROUND(S237,1))</f>
        <v>1</v>
      </c>
      <c r="U238" s="14">
        <f t="shared" ref="U238" si="1288">(ROUND(S238,1)-ROUND(S226,1))</f>
        <v>-0.80000000000000426</v>
      </c>
      <c r="V238" s="131">
        <v>51.683515999546898</v>
      </c>
      <c r="W238" s="16">
        <f t="shared" ref="W238" si="1289">(ROUND(V238,1)-ROUND(V237,1))</f>
        <v>-0.39999999999999858</v>
      </c>
      <c r="X238" s="131">
        <v>50.601370000000003</v>
      </c>
      <c r="Y238" s="13">
        <f t="shared" ref="Y238" si="1290">(ROUND(X238,1)-ROUND(X226,1))</f>
        <v>-0.29999999999999716</v>
      </c>
      <c r="Z238" s="132">
        <v>51.638442046184103</v>
      </c>
      <c r="AA238" s="133">
        <f t="shared" ref="AA238" si="1291">(ROUND(Z238,1)-ROUND(Z237,1))</f>
        <v>1.2000000000000028</v>
      </c>
      <c r="AB238" s="14">
        <f t="shared" ref="AB238" si="1292">(ROUND(Z238,1)-ROUND(Z226,1))</f>
        <v>-0.10000000000000142</v>
      </c>
      <c r="AC238" s="131">
        <v>50.871787973638298</v>
      </c>
      <c r="AD238" s="16">
        <f t="shared" ref="AD238" si="1293">(ROUND(AC238,1)-ROUND(AC237,1))</f>
        <v>-0.20000000000000284</v>
      </c>
      <c r="AE238" s="131">
        <v>50.515459999999997</v>
      </c>
      <c r="AF238" s="13">
        <f t="shared" ref="AF238" si="1294">(ROUND(AE238,1)-ROUND(AE226,1))</f>
        <v>-0.60000000000000142</v>
      </c>
      <c r="AG238" s="132">
        <v>50.364250447854197</v>
      </c>
      <c r="AH238" s="133">
        <f t="shared" ref="AH238" si="1295">(ROUND(AG238,1)-ROUND(AG237,1))</f>
        <v>1.1999999999999957</v>
      </c>
      <c r="AI238" s="14">
        <f t="shared" ref="AI238" si="1296">(ROUND(AG238,1)-ROUND(AG226,1))</f>
        <v>-0.60000000000000142</v>
      </c>
      <c r="AJ238" s="131">
        <v>49.413593406438899</v>
      </c>
      <c r="AK238" s="16">
        <f t="shared" ref="AK238" si="1297">(ROUND(AJ238,1)-ROUND(AJ237,1))</f>
        <v>-0.30000000000000426</v>
      </c>
      <c r="AL238" s="131">
        <v>50.257730000000002</v>
      </c>
      <c r="AM238" s="13">
        <f t="shared" ref="AM238" si="1298">(ROUND(AL238,1)-ROUND(AL237,1))</f>
        <v>-1.5</v>
      </c>
      <c r="AN238" s="13">
        <f t="shared" ref="AN238" si="1299">(ROUND(AL238,1)-ROUND(AL226,1))</f>
        <v>-0.60000000000000142</v>
      </c>
      <c r="AO238" s="132">
        <v>50.257730000000002</v>
      </c>
      <c r="AP238" s="133">
        <f t="shared" ref="AP238" si="1300">(ROUND(AO238,1)-ROUND(AO237,1))</f>
        <v>-1.5</v>
      </c>
      <c r="AQ238" s="14">
        <f t="shared" ref="AQ238" si="1301">(ROUND(AO238,1)-ROUND(AO226,1))</f>
        <v>-0.60000000000000142</v>
      </c>
      <c r="AR238" s="131">
        <v>50.605999107096302</v>
      </c>
      <c r="AS238" s="16">
        <f t="shared" ref="AS238" si="1302">(ROUND(AR238,1)-ROUND(AR237,1))</f>
        <v>-0.10000000000000142</v>
      </c>
    </row>
    <row r="239" spans="1:45">
      <c r="A239" s="67"/>
      <c r="B239" s="146" t="s">
        <v>8</v>
      </c>
      <c r="C239" s="131">
        <v>50.789470000000001</v>
      </c>
      <c r="D239" s="13">
        <f t="shared" ref="D239" si="1303">(ROUND(C239,1)-ROUND(C227,1))</f>
        <v>-1.3000000000000043</v>
      </c>
      <c r="E239" s="132">
        <v>50.8153448965409</v>
      </c>
      <c r="F239" s="133">
        <f t="shared" ref="F239" si="1304">(ROUND(E239,1)-ROUND(E238,1))</f>
        <v>-0.30000000000000426</v>
      </c>
      <c r="G239" s="14">
        <f t="shared" ref="G239" si="1305">(ROUND(E239,1)-ROUND(E227,1))</f>
        <v>-1.5</v>
      </c>
      <c r="H239" s="132">
        <v>50.392597960336602</v>
      </c>
      <c r="I239" s="141">
        <f t="shared" ref="I239" si="1306">(ROUND(H239,1)-ROUND(H238,1))</f>
        <v>-0.20000000000000284</v>
      </c>
      <c r="J239" s="131">
        <v>51.84572</v>
      </c>
      <c r="K239" s="13">
        <f t="shared" ref="K239" si="1307">(ROUND(J239,1)-ROUND(J228,1))</f>
        <v>-1</v>
      </c>
      <c r="L239" s="132">
        <v>51.631908016033101</v>
      </c>
      <c r="M239" s="133">
        <f t="shared" ref="M239" si="1308">(ROUND(L239,1)-ROUND(L238,1))</f>
        <v>-0.10000000000000142</v>
      </c>
      <c r="N239" s="14">
        <f t="shared" ref="N239" si="1309">(ROUND(L239,1)-ROUND(L227,1))</f>
        <v>-1.5</v>
      </c>
      <c r="O239" s="131">
        <v>50.810205874231698</v>
      </c>
      <c r="P239" s="16">
        <f t="shared" ref="P239" si="1310">(ROUND(O239,1)-ROUND(O238,1))</f>
        <v>-0.30000000000000426</v>
      </c>
      <c r="Q239" s="131">
        <v>52.36842</v>
      </c>
      <c r="R239" s="13">
        <f t="shared" ref="R239" si="1311">(ROUND(Q239,1)-ROUND(Q227,1))</f>
        <v>-1.3999999999999986</v>
      </c>
      <c r="S239" s="132">
        <v>52.246893708903997</v>
      </c>
      <c r="T239" s="133">
        <f t="shared" ref="T239" si="1312">(ROUND(S239,1)-ROUND(S238,1))</f>
        <v>0.30000000000000426</v>
      </c>
      <c r="U239" s="14">
        <f t="shared" ref="U239" si="1313">(ROUND(S239,1)-ROUND(S227,1))</f>
        <v>-1.6999999999999957</v>
      </c>
      <c r="V239" s="131">
        <v>51.303566068977098</v>
      </c>
      <c r="W239" s="16">
        <f t="shared" ref="W239" si="1314">(ROUND(V239,1)-ROUND(V238,1))</f>
        <v>-0.40000000000000568</v>
      </c>
      <c r="X239" s="131">
        <v>51.31579</v>
      </c>
      <c r="Y239" s="13">
        <f t="shared" ref="Y239" si="1315">(ROUND(X239,1)-ROUND(X227,1))</f>
        <v>-2.4000000000000057</v>
      </c>
      <c r="Z239" s="132">
        <v>51.195817006783301</v>
      </c>
      <c r="AA239" s="133">
        <f t="shared" ref="AA239" si="1316">(ROUND(Z239,1)-ROUND(Z238,1))</f>
        <v>-0.39999999999999858</v>
      </c>
      <c r="AB239" s="14">
        <f t="shared" ref="AB239" si="1317">(ROUND(Z239,1)-ROUND(Z227,1))</f>
        <v>-2.7999999999999972</v>
      </c>
      <c r="AC239" s="131">
        <v>50.6091889685</v>
      </c>
      <c r="AD239" s="16">
        <f t="shared" ref="AD239" si="1318">(ROUND(AC239,1)-ROUND(AC238,1))</f>
        <v>-0.29999999999999716</v>
      </c>
      <c r="AE239" s="131">
        <v>48.859650000000002</v>
      </c>
      <c r="AF239" s="13">
        <f t="shared" ref="AF239" si="1319">(ROUND(AE239,1)-ROUND(AE227,1))</f>
        <v>-1.5</v>
      </c>
      <c r="AG239" s="132">
        <v>49.3983261593308</v>
      </c>
      <c r="AH239" s="133">
        <f t="shared" ref="AH239" si="1320">(ROUND(AG239,1)-ROUND(AG238,1))</f>
        <v>-1</v>
      </c>
      <c r="AI239" s="14">
        <f t="shared" ref="AI239" si="1321">(ROUND(AG239,1)-ROUND(AG227,1))</f>
        <v>-1.7000000000000028</v>
      </c>
      <c r="AJ239" s="131">
        <v>49.090262779963801</v>
      </c>
      <c r="AK239" s="16">
        <f t="shared" ref="AK239" si="1322">(ROUND(AJ239,1)-ROUND(AJ238,1))</f>
        <v>-0.29999999999999716</v>
      </c>
      <c r="AL239" s="131">
        <v>50.614040000000003</v>
      </c>
      <c r="AM239" s="13">
        <f t="shared" ref="AM239" si="1323">(ROUND(AL239,1)-ROUND(AL238,1))</f>
        <v>0.30000000000000426</v>
      </c>
      <c r="AN239" s="13">
        <f t="shared" ref="AN239" si="1324">(ROUND(AL239,1)-ROUND(AL227,1))</f>
        <v>0</v>
      </c>
      <c r="AO239" s="132">
        <v>50.614040000000003</v>
      </c>
      <c r="AP239" s="133">
        <f t="shared" ref="AP239" si="1325">(ROUND(AO239,1)-ROUND(AO238,1))</f>
        <v>0.30000000000000426</v>
      </c>
      <c r="AQ239" s="14">
        <f t="shared" ref="AQ239" si="1326">(ROUND(AO239,1)-ROUND(AO227,1))</f>
        <v>0</v>
      </c>
      <c r="AR239" s="131">
        <v>50.532652310002398</v>
      </c>
      <c r="AS239" s="16">
        <f t="shared" ref="AS239" si="1327">(ROUND(AR239,1)-ROUND(AR238,1))</f>
        <v>-0.10000000000000142</v>
      </c>
    </row>
    <row r="240" spans="1:45">
      <c r="A240" s="67"/>
      <c r="B240" s="146" t="s">
        <v>7</v>
      </c>
      <c r="C240" s="131">
        <v>50.066000000000003</v>
      </c>
      <c r="D240" s="13">
        <f t="shared" ref="D240" si="1328">(ROUND(C240,1)-ROUND(C228,1))</f>
        <v>-2.2999999999999972</v>
      </c>
      <c r="E240" s="132">
        <v>50.3016752387216</v>
      </c>
      <c r="F240" s="133">
        <f t="shared" ref="F240" si="1329">(ROUND(E240,1)-ROUND(E239,1))</f>
        <v>-0.5</v>
      </c>
      <c r="G240" s="14">
        <f t="shared" ref="G240" si="1330">(ROUND(E240,1)-ROUND(E228,1))</f>
        <v>-2.5</v>
      </c>
      <c r="H240" s="132">
        <v>50.175158900011503</v>
      </c>
      <c r="I240" s="141">
        <f t="shared" ref="I240" si="1331">(ROUND(H240,1)-ROUND(H239,1))</f>
        <v>-0.19999999999999574</v>
      </c>
      <c r="J240" s="131">
        <v>50.024999999999999</v>
      </c>
      <c r="K240" s="13">
        <f t="shared" ref="K240" si="1332">(ROUND(J240,1)-ROUND(J229,1))</f>
        <v>-3.5</v>
      </c>
      <c r="L240" s="132">
        <v>50.306902432461001</v>
      </c>
      <c r="M240" s="133">
        <f t="shared" ref="M240" si="1333">(ROUND(L240,1)-ROUND(L239,1))</f>
        <v>-1.3000000000000043</v>
      </c>
      <c r="N240" s="14">
        <f t="shared" ref="N240" si="1334">(ROUND(L240,1)-ROUND(L228,1))</f>
        <v>-2.6000000000000014</v>
      </c>
      <c r="O240" s="131">
        <v>50.494081960024602</v>
      </c>
      <c r="P240" s="16">
        <f t="shared" ref="P240" si="1335">(ROUND(O240,1)-ROUND(O239,1))</f>
        <v>-0.29999999999999716</v>
      </c>
      <c r="Q240" s="131">
        <v>51.055999999999997</v>
      </c>
      <c r="R240" s="13">
        <f t="shared" ref="R240" si="1336">(ROUND(Q240,1)-ROUND(Q228,1))</f>
        <v>-3.6000000000000014</v>
      </c>
      <c r="S240" s="132">
        <v>51.060252310382602</v>
      </c>
      <c r="T240" s="133">
        <f t="shared" ref="T240" si="1337">(ROUND(S240,1)-ROUND(S239,1))</f>
        <v>-1.1000000000000014</v>
      </c>
      <c r="U240" s="14">
        <f t="shared" ref="U240" si="1338">(ROUND(S240,1)-ROUND(S228,1))</f>
        <v>-4</v>
      </c>
      <c r="V240" s="131">
        <v>50.984628947477702</v>
      </c>
      <c r="W240" s="16">
        <f t="shared" ref="W240" si="1339">(ROUND(V240,1)-ROUND(V239,1))</f>
        <v>-0.29999999999999716</v>
      </c>
      <c r="X240" s="131">
        <v>50</v>
      </c>
      <c r="Y240" s="13">
        <f t="shared" ref="Y240" si="1340">(ROUND(X240,1)-ROUND(X228,1))</f>
        <v>-3.2000000000000028</v>
      </c>
      <c r="Z240" s="132">
        <v>50.413101796645002</v>
      </c>
      <c r="AA240" s="133">
        <f t="shared" ref="AA240" si="1341">(ROUND(Z240,1)-ROUND(Z239,1))</f>
        <v>-0.80000000000000426</v>
      </c>
      <c r="AB240" s="14">
        <f t="shared" ref="AB240" si="1342">(ROUND(Z240,1)-ROUND(Z228,1))</f>
        <v>-3.3999999999999986</v>
      </c>
      <c r="AC240" s="131">
        <v>50.2811984807242</v>
      </c>
      <c r="AD240" s="16">
        <f t="shared" ref="AD240" si="1343">(ROUND(AC240,1)-ROUND(AC239,1))</f>
        <v>-0.30000000000000426</v>
      </c>
      <c r="AE240" s="131">
        <v>47.975000000000001</v>
      </c>
      <c r="AF240" s="13">
        <f t="shared" ref="AF240" si="1344">(ROUND(AE240,1)-ROUND(AE228,1))</f>
        <v>-3</v>
      </c>
      <c r="AG240" s="132">
        <v>48.369594930583197</v>
      </c>
      <c r="AH240" s="133">
        <f t="shared" ref="AH240" si="1345">(ROUND(AG240,1)-ROUND(AG239,1))</f>
        <v>-1</v>
      </c>
      <c r="AI240" s="14">
        <f t="shared" ref="AI240" si="1346">(ROUND(AG240,1)-ROUND(AG228,1))</f>
        <v>-3.1000000000000014</v>
      </c>
      <c r="AJ240" s="131">
        <v>48.805679614975801</v>
      </c>
      <c r="AK240" s="16">
        <f t="shared" ref="AK240" si="1347">(ROUND(AJ240,1)-ROUND(AJ239,1))</f>
        <v>-0.30000000000000426</v>
      </c>
      <c r="AL240" s="131">
        <v>51.231999999999999</v>
      </c>
      <c r="AM240" s="13">
        <f t="shared" ref="AM240" si="1348">(ROUND(AL240,1)-ROUND(AL239,1))</f>
        <v>0.60000000000000142</v>
      </c>
      <c r="AN240" s="13">
        <f t="shared" ref="AN240" si="1349">(ROUND(AL240,1)-ROUND(AL228,1))</f>
        <v>0.5</v>
      </c>
      <c r="AO240" s="132">
        <v>51.232390000000002</v>
      </c>
      <c r="AP240" s="133">
        <f t="shared" ref="AP240" si="1350">(ROUND(AO240,1)-ROUND(AO239,1))</f>
        <v>0.60000000000000142</v>
      </c>
      <c r="AQ240" s="14">
        <f t="shared" ref="AQ240" si="1351">(ROUND(AO240,1)-ROUND(AO228,1))</f>
        <v>0.5</v>
      </c>
      <c r="AR240" s="131">
        <v>50.511567114327299</v>
      </c>
      <c r="AS240" s="16">
        <f t="shared" ref="AS240" si="1352">(ROUND(AR240,1)-ROUND(AR239,1))</f>
        <v>0</v>
      </c>
    </row>
    <row r="241" spans="1:45">
      <c r="A241" s="67"/>
      <c r="B241" s="146" t="s">
        <v>9</v>
      </c>
      <c r="C241" s="131">
        <v>49.046610000000001</v>
      </c>
      <c r="D241" s="13">
        <f t="shared" ref="D241" si="1353">(ROUND(C241,1)-ROUND(C229,1))</f>
        <v>-3.7999999999999972</v>
      </c>
      <c r="E241" s="132">
        <v>49.522681227266297</v>
      </c>
      <c r="F241" s="133">
        <f t="shared" ref="F241" si="1354">(ROUND(E241,1)-ROUND(E240,1))</f>
        <v>-0.79999999999999716</v>
      </c>
      <c r="G241" s="14">
        <f t="shared" ref="G241" si="1355">(ROUND(E241,1)-ROUND(E229,1))</f>
        <v>-3.7999999999999972</v>
      </c>
      <c r="H241" s="132">
        <v>49.982151185990901</v>
      </c>
      <c r="I241" s="141">
        <f t="shared" ref="I241" si="1356">(ROUND(H241,1)-ROUND(H240,1))</f>
        <v>-0.20000000000000284</v>
      </c>
      <c r="J241" s="131">
        <v>49.130540000000003</v>
      </c>
      <c r="K241" s="13">
        <f t="shared" ref="K241" si="1357">(ROUND(J241,1)-ROUND(J230,1))</f>
        <v>-4.6999999999999957</v>
      </c>
      <c r="L241" s="132">
        <v>49.733395511315003</v>
      </c>
      <c r="M241" s="133">
        <f t="shared" ref="M241" si="1358">(ROUND(L241,1)-ROUND(L240,1))</f>
        <v>-0.59999999999999432</v>
      </c>
      <c r="N241" s="14">
        <f t="shared" ref="N241" si="1359">(ROUND(L241,1)-ROUND(L229,1))</f>
        <v>-4.2999999999999972</v>
      </c>
      <c r="O241" s="131">
        <v>50.1915222602697</v>
      </c>
      <c r="P241" s="16">
        <f t="shared" ref="P241" si="1360">(ROUND(O241,1)-ROUND(O240,1))</f>
        <v>-0.29999999999999716</v>
      </c>
      <c r="Q241" s="131">
        <v>49.152540000000002</v>
      </c>
      <c r="R241" s="13">
        <f t="shared" ref="R241" si="1361">(ROUND(Q241,1)-ROUND(Q229,1))</f>
        <v>-5.2999999999999972</v>
      </c>
      <c r="S241" s="132">
        <v>50.303129188249997</v>
      </c>
      <c r="T241" s="133">
        <f t="shared" ref="T241" si="1362">(ROUND(S241,1)-ROUND(S240,1))</f>
        <v>-0.80000000000000426</v>
      </c>
      <c r="U241" s="14">
        <f t="shared" ref="U241" si="1363">(ROUND(S241,1)-ROUND(S229,1))</f>
        <v>-5.4000000000000057</v>
      </c>
      <c r="V241" s="131">
        <v>50.697999732635203</v>
      </c>
      <c r="W241" s="16">
        <f t="shared" ref="W241" si="1364">(ROUND(V241,1)-ROUND(V240,1))</f>
        <v>-0.29999999999999716</v>
      </c>
      <c r="X241" s="131">
        <v>48.305079999999997</v>
      </c>
      <c r="Y241" s="13">
        <f t="shared" ref="Y241" si="1365">(ROUND(X241,1)-ROUND(X229,1))</f>
        <v>-4.8000000000000043</v>
      </c>
      <c r="Z241" s="132">
        <v>49.409547456675902</v>
      </c>
      <c r="AA241" s="133">
        <f t="shared" ref="AA241" si="1366">(ROUND(Z241,1)-ROUND(Z240,1))</f>
        <v>-1</v>
      </c>
      <c r="AB241" s="14">
        <f t="shared" ref="AB241" si="1367">(ROUND(Z241,1)-ROUND(Z229,1))</f>
        <v>-4.8999999999999986</v>
      </c>
      <c r="AC241" s="131">
        <v>49.875030252304697</v>
      </c>
      <c r="AD241" s="16">
        <f t="shared" ref="AD241" si="1368">(ROUND(AC241,1)-ROUND(AC240,1))</f>
        <v>-0.39999999999999858</v>
      </c>
      <c r="AE241" s="131">
        <v>48.644069999999999</v>
      </c>
      <c r="AF241" s="13">
        <f t="shared" ref="AF241" si="1369">(ROUND(AE241,1)-ROUND(AE229,1))</f>
        <v>-3.1999999999999957</v>
      </c>
      <c r="AG241" s="132">
        <v>48.439344231789498</v>
      </c>
      <c r="AH241" s="133">
        <f t="shared" ref="AH241" si="1370">(ROUND(AG241,1)-ROUND(AG240,1))</f>
        <v>0</v>
      </c>
      <c r="AI241" s="14">
        <f t="shared" ref="AI241" si="1371">(ROUND(AG241,1)-ROUND(AG229,1))</f>
        <v>-3.3000000000000043</v>
      </c>
      <c r="AJ241" s="131">
        <v>48.623761239357599</v>
      </c>
      <c r="AK241" s="16">
        <f t="shared" ref="AK241" si="1372">(ROUND(AJ241,1)-ROUND(AJ240,1))</f>
        <v>-0.19999999999999574</v>
      </c>
      <c r="AL241" s="131">
        <v>50.08475</v>
      </c>
      <c r="AM241" s="13">
        <f t="shared" ref="AM241" si="1373">(ROUND(AL241,1)-ROUND(AL240,1))</f>
        <v>-1.1000000000000014</v>
      </c>
      <c r="AN241" s="13">
        <f t="shared" ref="AN241" si="1374">(ROUND(AL241,1)-ROUND(AL229,1))</f>
        <v>-1.6999999999999957</v>
      </c>
      <c r="AO241" s="132">
        <v>50.08475</v>
      </c>
      <c r="AP241" s="133">
        <f t="shared" ref="AP241" si="1375">(ROUND(AO241,1)-ROUND(AO240,1))</f>
        <v>-1.1000000000000014</v>
      </c>
      <c r="AQ241" s="14">
        <f t="shared" ref="AQ241" si="1376">(ROUND(AO241,1)-ROUND(AO229,1))</f>
        <v>-1.6999999999999957</v>
      </c>
      <c r="AR241" s="131">
        <v>50.547344959117197</v>
      </c>
      <c r="AS241" s="16">
        <f t="shared" ref="AS241" si="1377">(ROUND(AR241,1)-ROUND(AR240,1))</f>
        <v>0</v>
      </c>
    </row>
    <row r="242" spans="1:45">
      <c r="A242" s="67"/>
      <c r="B242" s="146" t="s">
        <v>10</v>
      </c>
      <c r="C242" s="131">
        <v>49.388590000000001</v>
      </c>
      <c r="D242" s="13">
        <f t="shared" ref="D242" si="1378">(ROUND(C242,1)-ROUND(C230,1))</f>
        <v>-3.8000000000000043</v>
      </c>
      <c r="E242" s="132">
        <v>49.130963478017399</v>
      </c>
      <c r="F242" s="133">
        <f t="shared" ref="F242" si="1379">(ROUND(E242,1)-ROUND(E241,1))</f>
        <v>-0.39999999999999858</v>
      </c>
      <c r="G242" s="14">
        <f t="shared" ref="G242" si="1380">(ROUND(E242,1)-ROUND(E230,1))</f>
        <v>-3.8999999999999986</v>
      </c>
      <c r="H242" s="132">
        <v>49.801647611059103</v>
      </c>
      <c r="I242" s="141">
        <f t="shared" ref="I242" si="1381">(ROUND(H242,1)-ROUND(H241,1))</f>
        <v>-0.20000000000000284</v>
      </c>
      <c r="J242" s="131">
        <v>49.45505</v>
      </c>
      <c r="K242" s="13">
        <f t="shared" ref="K242" si="1382">(ROUND(J242,1)-ROUND(J231,1))</f>
        <v>-5.5</v>
      </c>
      <c r="L242" s="132">
        <v>49.600164199308097</v>
      </c>
      <c r="M242" s="133">
        <f t="shared" ref="M242" si="1383">(ROUND(L242,1)-ROUND(L241,1))</f>
        <v>-0.10000000000000142</v>
      </c>
      <c r="N242" s="14">
        <f t="shared" ref="N242" si="1384">(ROUND(L242,1)-ROUND(L230,1))</f>
        <v>-4.2999999999999972</v>
      </c>
      <c r="O242" s="131">
        <v>49.829466121074603</v>
      </c>
      <c r="P242" s="16">
        <f t="shared" ref="P242" si="1385">(ROUND(O242,1)-ROUND(O241,1))</f>
        <v>-0.40000000000000568</v>
      </c>
      <c r="Q242" s="131">
        <v>49.275359999999999</v>
      </c>
      <c r="R242" s="13">
        <f t="shared" ref="R242" si="1386">(ROUND(Q242,1)-ROUND(Q230,1))</f>
        <v>-6.4000000000000057</v>
      </c>
      <c r="S242" s="132">
        <v>49.155533752114202</v>
      </c>
      <c r="T242" s="133">
        <f t="shared" ref="T242" si="1387">(ROUND(S242,1)-ROUND(S241,1))</f>
        <v>-1.0999999999999943</v>
      </c>
      <c r="U242" s="14">
        <f t="shared" ref="U242" si="1388">(ROUND(S242,1)-ROUND(S230,1))</f>
        <v>-6.3999999999999986</v>
      </c>
      <c r="V242" s="131">
        <v>50.358330048354397</v>
      </c>
      <c r="W242" s="16">
        <f t="shared" ref="W242" si="1389">(ROUND(V242,1)-ROUND(V241,1))</f>
        <v>-0.30000000000000426</v>
      </c>
      <c r="X242" s="131">
        <v>48.913040000000002</v>
      </c>
      <c r="Y242" s="13">
        <f t="shared" ref="Y242" si="1390">(ROUND(X242,1)-ROUND(X230,1))</f>
        <v>-4.8999999999999986</v>
      </c>
      <c r="Z242" s="132">
        <v>48.3736628183809</v>
      </c>
      <c r="AA242" s="133">
        <f t="shared" ref="AA242" si="1391">(ROUND(Z242,1)-ROUND(Z241,1))</f>
        <v>-1</v>
      </c>
      <c r="AB242" s="14">
        <f t="shared" ref="AB242" si="1392">(ROUND(Z242,1)-ROUND(Z230,1))</f>
        <v>-4.7000000000000028</v>
      </c>
      <c r="AC242" s="131">
        <v>49.4211332059214</v>
      </c>
      <c r="AD242" s="16">
        <f t="shared" ref="AD242" si="1393">(ROUND(AC242,1)-ROUND(AC241,1))</f>
        <v>-0.5</v>
      </c>
      <c r="AE242" s="131">
        <v>48.82246</v>
      </c>
      <c r="AF242" s="13">
        <f t="shared" ref="AF242" si="1394">(ROUND(AE242,1)-ROUND(AE230,1))</f>
        <v>-3.1000000000000014</v>
      </c>
      <c r="AG242" s="132">
        <v>47.769243489464102</v>
      </c>
      <c r="AH242" s="133">
        <f t="shared" ref="AH242" si="1395">(ROUND(AG242,1)-ROUND(AG241,1))</f>
        <v>-0.60000000000000142</v>
      </c>
      <c r="AI242" s="14">
        <f t="shared" ref="AI242" si="1396">(ROUND(AG242,1)-ROUND(AG230,1))</f>
        <v>-3</v>
      </c>
      <c r="AJ242" s="131">
        <v>48.5185955232716</v>
      </c>
      <c r="AK242" s="16">
        <f t="shared" ref="AK242" si="1397">(ROUND(AJ242,1)-ROUND(AJ241,1))</f>
        <v>-0.10000000000000142</v>
      </c>
      <c r="AL242" s="131">
        <v>50.543480000000002</v>
      </c>
      <c r="AM242" s="13">
        <f t="shared" ref="AM242" si="1398">(ROUND(AL242,1)-ROUND(AL241,1))</f>
        <v>0.39999999999999858</v>
      </c>
      <c r="AN242" s="13">
        <f t="shared" ref="AN242" si="1399">(ROUND(AL242,1)-ROUND(AL230,1))</f>
        <v>-1</v>
      </c>
      <c r="AO242" s="132">
        <v>50.352110000000003</v>
      </c>
      <c r="AP242" s="133">
        <f t="shared" ref="AP242" si="1400">(ROUND(AO242,1)-ROUND(AO241,1))</f>
        <v>0.29999999999999716</v>
      </c>
      <c r="AQ242" s="14">
        <f t="shared" ref="AQ242" si="1401">(ROUND(AO242,1)-ROUND(AO230,1))</f>
        <v>-1.1000000000000014</v>
      </c>
      <c r="AR242" s="131">
        <v>50.637776804940998</v>
      </c>
      <c r="AS242" s="16">
        <f t="shared" ref="AS242" si="1402">(ROUND(AR242,1)-ROUND(AR241,1))</f>
        <v>0.10000000000000142</v>
      </c>
    </row>
    <row r="243" spans="1:45">
      <c r="A243" s="67"/>
      <c r="B243" s="146" t="s">
        <v>11</v>
      </c>
      <c r="C243" s="131">
        <v>51.877000000000002</v>
      </c>
      <c r="D243" s="13">
        <f t="shared" ref="D243" si="1403">(ROUND(C243,1)-ROUND(C231,1))</f>
        <v>-1.8000000000000043</v>
      </c>
      <c r="E243" s="132">
        <v>50.415053766589601</v>
      </c>
      <c r="F243" s="133">
        <f t="shared" ref="F243" si="1404">(ROUND(E243,1)-ROUND(E242,1))</f>
        <v>1.2999999999999972</v>
      </c>
      <c r="G243" s="14">
        <f t="shared" ref="G243" si="1405">(ROUND(E243,1)-ROUND(E231,1))</f>
        <v>-1.8999999999999986</v>
      </c>
      <c r="H243" s="132">
        <v>49.636468415061302</v>
      </c>
      <c r="I243" s="141">
        <f t="shared" ref="I243" si="1406">(ROUND(H243,1)-ROUND(H242,1))</f>
        <v>-0.19999999999999574</v>
      </c>
      <c r="J243" s="131">
        <v>53.378999999999998</v>
      </c>
      <c r="K243" s="13">
        <f t="shared" ref="K243" si="1407">(ROUND(J243,1)-ROUND(J232,1))</f>
        <v>-0.89999999999999858</v>
      </c>
      <c r="L243" s="132">
        <v>51.768872152468603</v>
      </c>
      <c r="M243" s="133">
        <f t="shared" ref="M243" si="1408">(ROUND(L243,1)-ROUND(L242,1))</f>
        <v>2.1999999999999957</v>
      </c>
      <c r="N243" s="14">
        <f t="shared" ref="N243" si="1409">(ROUND(L243,1)-ROUND(L231,1))</f>
        <v>-1.8000000000000043</v>
      </c>
      <c r="O243" s="131">
        <v>49.4112847030799</v>
      </c>
      <c r="P243" s="16">
        <f t="shared" ref="P243" si="1410">(ROUND(O243,1)-ROUND(O242,1))</f>
        <v>-0.39999999999999858</v>
      </c>
      <c r="Q243" s="131">
        <v>53.798999999999999</v>
      </c>
      <c r="R243" s="13">
        <f t="shared" ref="R243" si="1411">(ROUND(Q243,1)-ROUND(Q231,1))</f>
        <v>-2.6000000000000014</v>
      </c>
      <c r="S243" s="132">
        <v>51.427617998896899</v>
      </c>
      <c r="T243" s="133">
        <f t="shared" ref="T243" si="1412">(ROUND(S243,1)-ROUND(S242,1))</f>
        <v>2.1999999999999957</v>
      </c>
      <c r="U243" s="14">
        <f t="shared" ref="U243" si="1413">(ROUND(S243,1)-ROUND(S231,1))</f>
        <v>-2.7000000000000028</v>
      </c>
      <c r="V243" s="131">
        <v>49.940846474022301</v>
      </c>
      <c r="W243" s="16">
        <f t="shared" ref="W243" si="1414">(ROUND(V243,1)-ROUND(V242,1))</f>
        <v>-0.5</v>
      </c>
      <c r="X243" s="131">
        <v>53.798999999999999</v>
      </c>
      <c r="Y243" s="13">
        <f t="shared" ref="Y243" si="1415">(ROUND(X243,1)-ROUND(X231,1))</f>
        <v>-2.8000000000000043</v>
      </c>
      <c r="Z243" s="132">
        <v>50.388659412887002</v>
      </c>
      <c r="AA243" s="133">
        <f t="shared" ref="AA243" si="1416">(ROUND(Z243,1)-ROUND(Z242,1))</f>
        <v>2</v>
      </c>
      <c r="AB243" s="14">
        <f t="shared" ref="AB243" si="1417">(ROUND(Z243,1)-ROUND(Z231,1))</f>
        <v>-2.8999999999999986</v>
      </c>
      <c r="AC243" s="131">
        <v>48.980818276389599</v>
      </c>
      <c r="AD243" s="16">
        <f t="shared" ref="AD243" si="1418">(ROUND(AC243,1)-ROUND(AC242,1))</f>
        <v>-0.39999999999999858</v>
      </c>
      <c r="AE243" s="131">
        <v>49.734999999999999</v>
      </c>
      <c r="AF243" s="13">
        <f t="shared" ref="AF243" si="1419">(ROUND(AE243,1)-ROUND(AE231,1))</f>
        <v>-1.0999999999999943</v>
      </c>
      <c r="AG243" s="132">
        <v>49.182995360883503</v>
      </c>
      <c r="AH243" s="133">
        <f t="shared" ref="AH243" si="1420">(ROUND(AG243,1)-ROUND(AG242,1))</f>
        <v>1.4000000000000057</v>
      </c>
      <c r="AI243" s="14">
        <f t="shared" ref="AI243" si="1421">(ROUND(AG243,1)-ROUND(AG231,1))</f>
        <v>-1</v>
      </c>
      <c r="AJ243" s="131">
        <v>48.454586059336499</v>
      </c>
      <c r="AK243" s="16">
        <f t="shared" ref="AK243" si="1422">(ROUND(AJ243,1)-ROUND(AJ242,1))</f>
        <v>0</v>
      </c>
      <c r="AL243" s="131">
        <v>50.177</v>
      </c>
      <c r="AM243" s="13">
        <f t="shared" ref="AM243" si="1423">(ROUND(AL243,1)-ROUND(AL242,1))</f>
        <v>-0.29999999999999716</v>
      </c>
      <c r="AN243" s="13">
        <f t="shared" ref="AN243" si="1424">(ROUND(AL243,1)-ROUND(AL231,1))</f>
        <v>-0.89999999999999858</v>
      </c>
      <c r="AO243" s="132">
        <v>50.176679999999998</v>
      </c>
      <c r="AP243" s="133">
        <f t="shared" ref="AP243" si="1425">(ROUND(AO243,1)-ROUND(AO242,1))</f>
        <v>-0.19999999999999574</v>
      </c>
      <c r="AQ243" s="14">
        <f t="shared" ref="AQ243" si="1426">(ROUND(AO243,1)-ROUND(AO231,1))</f>
        <v>-0.89999999999999858</v>
      </c>
      <c r="AR243" s="131">
        <v>50.778188112234403</v>
      </c>
      <c r="AS243" s="16">
        <f t="shared" ref="AS243" si="1427">(ROUND(AR243,1)-ROUND(AR242,1))</f>
        <v>0.19999999999999574</v>
      </c>
    </row>
    <row r="244" spans="1:45">
      <c r="A244" s="67"/>
      <c r="B244" s="146" t="s">
        <v>12</v>
      </c>
      <c r="C244" s="131">
        <v>50.423000000000002</v>
      </c>
      <c r="D244" s="13">
        <f t="shared" ref="D244" si="1428">(ROUND(C244,1)-ROUND(C232,1))</f>
        <v>-2.3999999999999986</v>
      </c>
      <c r="E244" s="132">
        <v>49.618350735928601</v>
      </c>
      <c r="F244" s="133">
        <f t="shared" ref="F244" si="1429">(ROUND(E244,1)-ROUND(E243,1))</f>
        <v>-0.79999999999999716</v>
      </c>
      <c r="G244" s="14">
        <f t="shared" ref="G244" si="1430">(ROUND(E244,1)-ROUND(E232,1))</f>
        <v>-2.3999999999999986</v>
      </c>
      <c r="H244" s="132">
        <v>49.496100306423003</v>
      </c>
      <c r="I244" s="141">
        <f t="shared" ref="I244" si="1431">(ROUND(H244,1)-ROUND(H243,1))</f>
        <v>-0.10000000000000142</v>
      </c>
      <c r="J244" s="131">
        <v>50.165999999999997</v>
      </c>
      <c r="K244" s="13">
        <f t="shared" ref="K244" si="1432">(ROUND(J244,1)-ROUND(J233,1))</f>
        <v>1</v>
      </c>
      <c r="L244" s="132">
        <v>49.1827098252488</v>
      </c>
      <c r="M244" s="133">
        <f t="shared" ref="M244" si="1433">(ROUND(L244,1)-ROUND(L243,1))</f>
        <v>-2.5999999999999943</v>
      </c>
      <c r="N244" s="14">
        <f t="shared" ref="N244" si="1434">(ROUND(L244,1)-ROUND(L232,1))</f>
        <v>-4.0999999999999943</v>
      </c>
      <c r="O244" s="131">
        <v>48.949225131658899</v>
      </c>
      <c r="P244" s="16">
        <f t="shared" ref="P244" si="1435">(ROUND(O244,1)-ROUND(O243,1))</f>
        <v>-0.5</v>
      </c>
      <c r="Q244" s="131">
        <v>51.316000000000003</v>
      </c>
      <c r="R244" s="13">
        <f t="shared" ref="R244" si="1436">(ROUND(Q244,1)-ROUND(Q232,1))</f>
        <v>-4</v>
      </c>
      <c r="S244" s="132">
        <v>49.901355296630399</v>
      </c>
      <c r="T244" s="133">
        <f t="shared" ref="T244" si="1437">(ROUND(S244,1)-ROUND(S243,1))</f>
        <v>-1.5</v>
      </c>
      <c r="U244" s="14">
        <f t="shared" ref="U244" si="1438">(ROUND(S244,1)-ROUND(S232,1))</f>
        <v>-3.8999999999999986</v>
      </c>
      <c r="V244" s="131">
        <v>49.510640094492302</v>
      </c>
      <c r="W244" s="16">
        <f t="shared" ref="W244" si="1439">(ROUND(V244,1)-ROUND(V243,1))</f>
        <v>-0.39999999999999858</v>
      </c>
      <c r="X244" s="131">
        <v>50.375999999999998</v>
      </c>
      <c r="Y244" s="13">
        <f t="shared" ref="Y244" si="1440">(ROUND(X244,1)-ROUND(X232,1))</f>
        <v>-3.8999999999999986</v>
      </c>
      <c r="Z244" s="132">
        <v>48.688020207497502</v>
      </c>
      <c r="AA244" s="133">
        <f t="shared" ref="AA244" si="1441">(ROUND(Z244,1)-ROUND(Z243,1))</f>
        <v>-1.6999999999999957</v>
      </c>
      <c r="AB244" s="14">
        <f t="shared" ref="AB244" si="1442">(ROUND(Z244,1)-ROUND(Z232,1))</f>
        <v>-3.6999999999999957</v>
      </c>
      <c r="AC244" s="131">
        <v>48.622931351099197</v>
      </c>
      <c r="AD244" s="16">
        <f t="shared" ref="AD244" si="1443">(ROUND(AC244,1)-ROUND(AC243,1))</f>
        <v>-0.39999999999999858</v>
      </c>
      <c r="AE244" s="131">
        <v>49.341999999999999</v>
      </c>
      <c r="AF244" s="13">
        <f t="shared" ref="AF244" si="1444">(ROUND(AE244,1)-ROUND(AE232,1))</f>
        <v>-1.7000000000000028</v>
      </c>
      <c r="AG244" s="132">
        <v>48.5738755082956</v>
      </c>
      <c r="AH244" s="133">
        <f t="shared" ref="AH244" si="1445">(ROUND(AG244,1)-ROUND(AG243,1))</f>
        <v>-0.60000000000000142</v>
      </c>
      <c r="AI244" s="14">
        <f t="shared" ref="AI244" si="1446">(ROUND(AG244,1)-ROUND(AG232,1))</f>
        <v>-1.6000000000000014</v>
      </c>
      <c r="AJ244" s="131">
        <v>48.435348561330002</v>
      </c>
      <c r="AK244" s="16">
        <f t="shared" ref="AK244" si="1447">(ROUND(AJ244,1)-ROUND(AJ243,1))</f>
        <v>-0.10000000000000142</v>
      </c>
      <c r="AL244" s="131">
        <v>50.658000000000001</v>
      </c>
      <c r="AM244" s="13">
        <f t="shared" ref="AM244" si="1448">(ROUND(AL244,1)-ROUND(AL243,1))</f>
        <v>0.5</v>
      </c>
      <c r="AN244" s="13">
        <f t="shared" ref="AN244" si="1449">(ROUND(AL244,1)-ROUND(AL232,1))</f>
        <v>0.10000000000000142</v>
      </c>
      <c r="AO244" s="132">
        <v>50.657890000000002</v>
      </c>
      <c r="AP244" s="133">
        <f t="shared" ref="AP244" si="1450">(ROUND(AO244,1)-ROUND(AO243,1))</f>
        <v>0.5</v>
      </c>
      <c r="AQ244" s="14">
        <f t="shared" ref="AQ244" si="1451">(ROUND(AO244,1)-ROUND(AO232,1))</f>
        <v>0.10000000000000142</v>
      </c>
      <c r="AR244" s="131">
        <v>50.955935635005901</v>
      </c>
      <c r="AS244" s="16">
        <f t="shared" ref="AS244" si="1452">(ROUND(AR244,1)-ROUND(AR243,1))</f>
        <v>0.20000000000000284</v>
      </c>
    </row>
    <row r="245" spans="1:45">
      <c r="A245" s="155">
        <v>2025</v>
      </c>
      <c r="B245" s="146" t="s">
        <v>4</v>
      </c>
      <c r="C245" s="131">
        <v>47.30565</v>
      </c>
      <c r="D245" s="13">
        <f t="shared" ref="D245" si="1453">(ROUND(C245,1)-ROUND(C233,1))</f>
        <v>-2.5</v>
      </c>
      <c r="E245" s="132">
        <v>49.085982540050601</v>
      </c>
      <c r="F245" s="133">
        <f t="shared" ref="F245" si="1454">(ROUND(E245,1)-ROUND(E244,1))</f>
        <v>-0.5</v>
      </c>
      <c r="G245" s="14">
        <f t="shared" ref="G245" si="1455">(ROUND(E245,1)-ROUND(E233,1))</f>
        <v>-2.6000000000000014</v>
      </c>
      <c r="H245" s="132">
        <v>49.356436919096403</v>
      </c>
      <c r="I245" s="141">
        <f t="shared" ref="I245" si="1456">(ROUND(H245,1)-ROUND(H244,1))</f>
        <v>-0.10000000000000142</v>
      </c>
      <c r="J245" s="131">
        <v>46.363770000000002</v>
      </c>
      <c r="K245" s="13">
        <f t="shared" ref="K245" si="1457">(ROUND(J245,1)-ROUND(J234,1))</f>
        <v>-7.3000000000000043</v>
      </c>
      <c r="L245" s="132">
        <v>49.032294919949798</v>
      </c>
      <c r="M245" s="133">
        <f t="shared" ref="M245" si="1458">(ROUND(L245,1)-ROUND(L244,1))</f>
        <v>-0.20000000000000284</v>
      </c>
      <c r="N245" s="14">
        <f t="shared" ref="N245" si="1459">(ROUND(L245,1)-ROUND(L233,1))</f>
        <v>-3.2000000000000028</v>
      </c>
      <c r="O245" s="131">
        <v>48.422081704813102</v>
      </c>
      <c r="P245" s="16">
        <f t="shared" ref="P245" si="1460">(ROUND(O245,1)-ROUND(O244,1))</f>
        <v>-0.5</v>
      </c>
      <c r="Q245" s="131">
        <v>44.257950000000001</v>
      </c>
      <c r="R245" s="13">
        <f t="shared" ref="R245" si="1461">(ROUND(Q245,1)-ROUND(Q233,1))</f>
        <v>-5.1000000000000014</v>
      </c>
      <c r="S245" s="132">
        <v>48.001944200733398</v>
      </c>
      <c r="T245" s="133">
        <f t="shared" ref="T245" si="1462">(ROUND(S245,1)-ROUND(S244,1))</f>
        <v>-1.8999999999999986</v>
      </c>
      <c r="U245" s="14">
        <f t="shared" ref="U245" si="1463">(ROUND(S245,1)-ROUND(S233,1))</f>
        <v>-5.2000000000000028</v>
      </c>
      <c r="V245" s="131">
        <v>49.1254231533688</v>
      </c>
      <c r="W245" s="16">
        <f t="shared" ref="W245" si="1464">(ROUND(V245,1)-ROUND(V244,1))</f>
        <v>-0.39999999999999858</v>
      </c>
      <c r="X245" s="131">
        <v>43.904589999999999</v>
      </c>
      <c r="Y245" s="13">
        <f t="shared" ref="Y245" si="1465">(ROUND(X245,1)-ROUND(X233,1))</f>
        <v>-4.8999999999999986</v>
      </c>
      <c r="Z245" s="132">
        <v>47.362284955870898</v>
      </c>
      <c r="AA245" s="133">
        <f t="shared" ref="AA245" si="1466">(ROUND(Z245,1)-ROUND(Z244,1))</f>
        <v>-1.3000000000000043</v>
      </c>
      <c r="AB245" s="14">
        <f t="shared" ref="AB245" si="1467">(ROUND(Z245,1)-ROUND(Z233,1))</f>
        <v>-5</v>
      </c>
      <c r="AC245" s="131">
        <v>48.367643335447497</v>
      </c>
      <c r="AD245" s="16">
        <f t="shared" ref="AD245" si="1468">(ROUND(AC245,1)-ROUND(AC244,1))</f>
        <v>-0.20000000000000284</v>
      </c>
      <c r="AE245" s="131">
        <v>47.526499999999999</v>
      </c>
      <c r="AF245" s="13">
        <f t="shared" ref="AF245" si="1469">(ROUND(AE245,1)-ROUND(AE233,1))</f>
        <v>-1.6000000000000014</v>
      </c>
      <c r="AG245" s="132">
        <v>48.521796644445601</v>
      </c>
      <c r="AH245" s="133">
        <f t="shared" ref="AH245" si="1470">(ROUND(AG245,1)-ROUND(AG244,1))</f>
        <v>-0.10000000000000142</v>
      </c>
      <c r="AI245" s="14">
        <f t="shared" ref="AI245" si="1471">(ROUND(AG245,1)-ROUND(AG233,1))</f>
        <v>-1.6000000000000014</v>
      </c>
      <c r="AJ245" s="131">
        <v>48.386171580950197</v>
      </c>
      <c r="AK245" s="16">
        <f t="shared" ref="AK245" si="1472">(ROUND(AJ245,1)-ROUND(AJ244,1))</f>
        <v>0</v>
      </c>
      <c r="AL245" s="131">
        <v>53.533569999999997</v>
      </c>
      <c r="AM245" s="13">
        <f t="shared" ref="AM245" si="1473">(ROUND(AL245,1)-ROUND(AL244,1))</f>
        <v>2.7999999999999972</v>
      </c>
      <c r="AN245" s="13">
        <f t="shared" ref="AN245" si="1474">(ROUND(AL245,1)-ROUND(AL233,1))</f>
        <v>1.3999999999999986</v>
      </c>
      <c r="AO245" s="132">
        <v>53.533569999999997</v>
      </c>
      <c r="AP245" s="133">
        <f t="shared" ref="AP245" si="1475">(ROUND(AO245,1)-ROUND(AO244,1))</f>
        <v>2.7999999999999972</v>
      </c>
      <c r="AQ245" s="14">
        <f t="shared" ref="AQ245" si="1476">(ROUND(AO245,1)-ROUND(AO233,1))</f>
        <v>1.3999999999999986</v>
      </c>
      <c r="AR245" s="131">
        <v>51.151709187776802</v>
      </c>
      <c r="AS245" s="16">
        <f t="shared" ref="AS245" si="1477">(ROUND(AR245,1)-ROUND(AR244,1))</f>
        <v>0.20000000000000284</v>
      </c>
    </row>
    <row r="246" spans="1:45">
      <c r="A246" s="163"/>
      <c r="B246" s="145" t="s">
        <v>5</v>
      </c>
      <c r="C246" s="143">
        <v>49.515680000000003</v>
      </c>
      <c r="D246" s="162">
        <f t="shared" ref="D246" si="1478">(ROUND(C246,1)-ROUND(C234,1))</f>
        <v>-2.2999999999999972</v>
      </c>
      <c r="E246" s="132">
        <v>49.590075083744601</v>
      </c>
      <c r="F246" s="133">
        <f t="shared" ref="F246" si="1479">(ROUND(E246,1)-ROUND(E245,1))</f>
        <v>0.5</v>
      </c>
      <c r="G246" s="161">
        <f t="shared" ref="G246" si="1480">(ROUND(E246,1)-ROUND(E234,1))</f>
        <v>-2.5</v>
      </c>
      <c r="H246" s="132">
        <v>49.191352808858902</v>
      </c>
      <c r="I246" s="141">
        <f t="shared" ref="I246" si="1481">(ROUND(H246,1)-ROUND(H245,1))</f>
        <v>-0.19999999999999574</v>
      </c>
      <c r="J246" s="143">
        <v>47.834890000000001</v>
      </c>
      <c r="K246" s="162">
        <f t="shared" ref="K246" si="1482">(ROUND(J246,1)-ROUND(J235,1))</f>
        <v>-5.6000000000000014</v>
      </c>
      <c r="L246" s="132">
        <v>47.721314413704199</v>
      </c>
      <c r="M246" s="133">
        <f t="shared" ref="M246" si="1483">(ROUND(L246,1)-ROUND(L245,1))</f>
        <v>-1.2999999999999972</v>
      </c>
      <c r="N246" s="161">
        <f t="shared" ref="N246" si="1484">(ROUND(L246,1)-ROUND(L234,1))</f>
        <v>-6.0999999999999943</v>
      </c>
      <c r="O246" s="143">
        <v>47.831612968408898</v>
      </c>
      <c r="P246" s="160">
        <f t="shared" ref="P246" si="1485">(ROUND(O246,1)-ROUND(O245,1))</f>
        <v>-0.60000000000000142</v>
      </c>
      <c r="Q246" s="143">
        <v>49.8155</v>
      </c>
      <c r="R246" s="162">
        <f t="shared" ref="R246" si="1486">(ROUND(Q246,1)-ROUND(Q234,1))</f>
        <v>-4.2000000000000028</v>
      </c>
      <c r="S246" s="132">
        <v>49.618277974760801</v>
      </c>
      <c r="T246" s="133">
        <f t="shared" ref="T246" si="1487">(ROUND(S246,1)-ROUND(S245,1))</f>
        <v>1.6000000000000014</v>
      </c>
      <c r="U246" s="161">
        <f t="shared" ref="U246" si="1488">(ROUND(S246,1)-ROUND(S234,1))</f>
        <v>-4.5</v>
      </c>
      <c r="V246" s="143">
        <v>48.781892359840498</v>
      </c>
      <c r="W246" s="160">
        <f t="shared" ref="W246" si="1489">(ROUND(V246,1)-ROUND(V245,1))</f>
        <v>-0.30000000000000426</v>
      </c>
      <c r="X246" s="143">
        <v>48.247230000000002</v>
      </c>
      <c r="Y246" s="162">
        <f t="shared" ref="Y246" si="1490">(ROUND(X246,1)-ROUND(X234,1))</f>
        <v>-3.2999999999999972</v>
      </c>
      <c r="Z246" s="132">
        <v>48.8444151333318</v>
      </c>
      <c r="AA246" s="133">
        <f t="shared" ref="AA246" si="1491">(ROUND(Z246,1)-ROUND(Z245,1))</f>
        <v>1.3999999999999986</v>
      </c>
      <c r="AB246" s="161">
        <f t="shared" ref="AB246" si="1492">(ROUND(Z246,1)-ROUND(Z234,1))</f>
        <v>-3.5</v>
      </c>
      <c r="AC246" s="143">
        <v>48.179916294485103</v>
      </c>
      <c r="AD246" s="160">
        <f t="shared" ref="AD246" si="1493">(ROUND(AC246,1)-ROUND(AC245,1))</f>
        <v>-0.19999999999999574</v>
      </c>
      <c r="AE246" s="143">
        <v>48.247230000000002</v>
      </c>
      <c r="AF246" s="162">
        <f t="shared" ref="AF246" si="1494">(ROUND(AE246,1)-ROUND(AE234,1))</f>
        <v>-1.7999999999999972</v>
      </c>
      <c r="AG246" s="132">
        <v>48.522841511463</v>
      </c>
      <c r="AH246" s="133">
        <f t="shared" ref="AH246" si="1495">(ROUND(AG246,1)-ROUND(AG245,1))</f>
        <v>0</v>
      </c>
      <c r="AI246" s="161">
        <f t="shared" ref="AI246" si="1496">(ROUND(AG246,1)-ROUND(AG234,1))</f>
        <v>-1.8999999999999986</v>
      </c>
      <c r="AJ246" s="143">
        <v>48.260031713178201</v>
      </c>
      <c r="AK246" s="160">
        <f t="shared" ref="AK246" si="1497">(ROUND(AJ246,1)-ROUND(AJ245,1))</f>
        <v>-0.10000000000000142</v>
      </c>
      <c r="AL246" s="143">
        <v>51.752769999999998</v>
      </c>
      <c r="AM246" s="162">
        <f t="shared" ref="AM246" si="1498">(ROUND(AL246,1)-ROUND(AL245,1))</f>
        <v>-1.7000000000000028</v>
      </c>
      <c r="AN246" s="162">
        <f t="shared" ref="AN246" si="1499">(ROUND(AL246,1)-ROUND(AL234,1))</f>
        <v>0</v>
      </c>
      <c r="AO246" s="132">
        <v>51.752769999999998</v>
      </c>
      <c r="AP246" s="133">
        <f t="shared" ref="AP246" si="1500">(ROUND(AO246,1)-ROUND(AO245,1))</f>
        <v>-1.7000000000000028</v>
      </c>
      <c r="AQ246" s="161">
        <f t="shared" ref="AQ246" si="1501">(ROUND(AO246,1)-ROUND(AO234,1))</f>
        <v>0</v>
      </c>
      <c r="AR246" s="143">
        <v>51.344321075209898</v>
      </c>
      <c r="AS246" s="160">
        <f t="shared" ref="AS246" si="1502">(ROUND(AR246,1)-ROUND(AR245,1))</f>
        <v>9.9999999999994316E-2</v>
      </c>
    </row>
    <row r="247" spans="1:45">
      <c r="A247" s="156"/>
      <c r="B247" s="147" t="s">
        <v>6</v>
      </c>
      <c r="C247" s="132">
        <v>50.113639999999997</v>
      </c>
      <c r="D247" s="133">
        <f t="shared" ref="D247" si="1503">(ROUND(C247,1)-ROUND(C235,1))</f>
        <v>-2.1000000000000014</v>
      </c>
      <c r="E247" s="132">
        <v>48.625278464231997</v>
      </c>
      <c r="F247" s="133">
        <f t="shared" ref="F247" si="1504">(ROUND(E247,1)-ROUND(E246,1))</f>
        <v>-1</v>
      </c>
      <c r="G247" s="133">
        <f t="shared" ref="G247" si="1505">(ROUND(E247,1)-ROUND(E235,1))</f>
        <v>-3.1000000000000014</v>
      </c>
      <c r="H247" s="132">
        <v>49.018543020752603</v>
      </c>
      <c r="I247" s="141">
        <f t="shared" ref="I247" si="1506">(ROUND(H247,1)-ROUND(H246,1))</f>
        <v>-0.20000000000000284</v>
      </c>
      <c r="J247" s="132">
        <v>48.075040000000001</v>
      </c>
      <c r="K247" s="133">
        <f>(ROUND(J247,1)-ROUND(J236,1))</f>
        <v>-2.1000000000000014</v>
      </c>
      <c r="L247" s="132">
        <v>46.693733391788903</v>
      </c>
      <c r="M247" s="133">
        <f t="shared" ref="M247" si="1507">(ROUND(L247,1)-ROUND(L246,1))</f>
        <v>-1</v>
      </c>
      <c r="N247" s="133">
        <f t="shared" ref="N247" si="1508">(ROUND(L247,1)-ROUND(L235,1))</f>
        <v>-6.0999999999999943</v>
      </c>
      <c r="O247" s="132">
        <v>47.240269236418897</v>
      </c>
      <c r="P247" s="141">
        <f t="shared" ref="P247" si="1509">(ROUND(O247,1)-ROUND(O246,1))</f>
        <v>-0.59999999999999432</v>
      </c>
      <c r="Q247" s="132">
        <v>50.636360000000003</v>
      </c>
      <c r="R247" s="133">
        <f t="shared" ref="R247" si="1510">(ROUND(Q247,1)-ROUND(Q235,1))</f>
        <v>-4.6000000000000014</v>
      </c>
      <c r="S247" s="132">
        <v>47.763665399711002</v>
      </c>
      <c r="T247" s="133">
        <f t="shared" ref="T247" si="1511">(ROUND(S247,1)-ROUND(S246,1))</f>
        <v>-1.8000000000000043</v>
      </c>
      <c r="U247" s="133">
        <f t="shared" ref="U247" si="1512">(ROUND(S247,1)-ROUND(S235,1))</f>
        <v>-6.3000000000000043</v>
      </c>
      <c r="V247" s="132">
        <v>48.4957396729436</v>
      </c>
      <c r="W247" s="141">
        <f t="shared" ref="W247" si="1513">(ROUND(V247,1)-ROUND(V246,1))</f>
        <v>-0.29999999999999716</v>
      </c>
      <c r="X247" s="132">
        <v>50.272730000000003</v>
      </c>
      <c r="Y247" s="133">
        <f t="shared" ref="Y247" si="1514">(ROUND(X247,1)-ROUND(X235,1))</f>
        <v>-2.1000000000000014</v>
      </c>
      <c r="Z247" s="132">
        <v>47.751171726974803</v>
      </c>
      <c r="AA247" s="133">
        <f t="shared" ref="AA247" si="1515">(ROUND(Z247,1)-ROUND(Z246,1))</f>
        <v>-1</v>
      </c>
      <c r="AB247" s="133">
        <f t="shared" ref="AB247" si="1516">(ROUND(Z247,1)-ROUND(Z235,1))</f>
        <v>-4</v>
      </c>
      <c r="AC247" s="132">
        <v>48.052879836896999</v>
      </c>
      <c r="AD247" s="141">
        <f t="shared" ref="AD247" si="1517">(ROUND(AC247,1)-ROUND(AC246,1))</f>
        <v>-0.10000000000000142</v>
      </c>
      <c r="AE247" s="132">
        <v>47.727269999999997</v>
      </c>
      <c r="AF247" s="133">
        <f t="shared" ref="AF247" si="1518">(ROUND(AE247,1)-ROUND(AE235,1))</f>
        <v>-3.2999999999999972</v>
      </c>
      <c r="AG247" s="132">
        <v>47.2196243885721</v>
      </c>
      <c r="AH247" s="133">
        <f t="shared" ref="AH247" si="1519">(ROUND(AG247,1)-ROUND(AG246,1))</f>
        <v>-1.2999999999999972</v>
      </c>
      <c r="AI247" s="133">
        <f t="shared" ref="AI247" si="1520">(ROUND(AG247,1)-ROUND(AG235,1))</f>
        <v>-3.5999999999999943</v>
      </c>
      <c r="AJ247" s="132">
        <v>48.121258466239297</v>
      </c>
      <c r="AK247" s="141">
        <f t="shared" ref="AK247" si="1521">(ROUND(AJ247,1)-ROUND(AJ246,1))</f>
        <v>-0.19999999999999574</v>
      </c>
      <c r="AL247" s="132">
        <v>51.818179999999998</v>
      </c>
      <c r="AM247" s="133">
        <f t="shared" ref="AM247" si="1522">(ROUND(AL247,1)-ROUND(AL246,1))</f>
        <v>0</v>
      </c>
      <c r="AN247" s="133">
        <f t="shared" ref="AN247" si="1523">(ROUND(AL247,1)-ROUND(AL235,1))</f>
        <v>1.5</v>
      </c>
      <c r="AO247" s="132">
        <v>51.818179999999998</v>
      </c>
      <c r="AP247" s="133">
        <f t="shared" ref="AP247" si="1524">(ROUND(AO247,1)-ROUND(AO246,1))</f>
        <v>0</v>
      </c>
      <c r="AQ247" s="133">
        <f t="shared" ref="AQ247" si="1525">(ROUND(AO247,1)-ROUND(AO235,1))</f>
        <v>1.8999999999999986</v>
      </c>
      <c r="AR247" s="132">
        <v>51.523131653916202</v>
      </c>
      <c r="AS247" s="141">
        <f t="shared" ref="AS247" si="1526">(ROUND(AR247,1)-ROUND(AR246,1))</f>
        <v>0.20000000000000284</v>
      </c>
    </row>
  </sheetData>
  <mergeCells count="32">
    <mergeCell ref="AL1:AS1"/>
    <mergeCell ref="AR3:AS3"/>
    <mergeCell ref="AE1:AK1"/>
    <mergeCell ref="Z3:AB3"/>
    <mergeCell ref="AC3:AD3"/>
    <mergeCell ref="AE2:AK2"/>
    <mergeCell ref="AE3:AF3"/>
    <mergeCell ref="AG3:AI3"/>
    <mergeCell ref="AO3:AQ3"/>
    <mergeCell ref="AL3:AN3"/>
    <mergeCell ref="AL2:AS2"/>
    <mergeCell ref="AJ3:AK3"/>
    <mergeCell ref="Q1:W1"/>
    <mergeCell ref="V3:W3"/>
    <mergeCell ref="S3:U3"/>
    <mergeCell ref="X1:AD1"/>
    <mergeCell ref="Q2:W2"/>
    <mergeCell ref="X2:AD2"/>
    <mergeCell ref="Q3:R3"/>
    <mergeCell ref="X3:Y3"/>
    <mergeCell ref="J1:P1"/>
    <mergeCell ref="O3:P3"/>
    <mergeCell ref="C2:I2"/>
    <mergeCell ref="A3:B3"/>
    <mergeCell ref="C3:D3"/>
    <mergeCell ref="E3:G3"/>
    <mergeCell ref="A1:B1"/>
    <mergeCell ref="J2:P2"/>
    <mergeCell ref="C1:I1"/>
    <mergeCell ref="H3:I3"/>
    <mergeCell ref="J3:K3"/>
    <mergeCell ref="L3:N3"/>
  </mergeCells>
  <phoneticPr fontId="12" type="noConversion"/>
  <printOptions gridLinesSet="0"/>
  <pageMargins left="0.19685039370078741" right="0.15748031496062992" top="0.39370078740157483" bottom="0.39370078740157483" header="0.27559055118110237" footer="0.23622047244094491"/>
  <pageSetup scale="70" orientation="landscape" r:id="rId1"/>
  <headerFooter>
    <oddFooter>&amp;L&amp;D&amp;C&amp;F&amp;RPágina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54" r:id="rId4" name="Button 182">
              <controlPr defaultSize="0" print="0" autoFill="0" autoPict="0" macro="[0]!Eliminar_datos">
                <anchor moveWithCells="1" sizeWithCells="1">
                  <from>
                    <xdr:col>46</xdr:col>
                    <xdr:colOff>85725</xdr:colOff>
                    <xdr:row>5</xdr:row>
                    <xdr:rowOff>9525</xdr:rowOff>
                  </from>
                  <to>
                    <xdr:col>51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F30"/>
  <sheetViews>
    <sheetView topLeftCell="A17" workbookViewId="0">
      <selection activeCell="D15" sqref="D15"/>
    </sheetView>
  </sheetViews>
  <sheetFormatPr baseColWidth="10" defaultRowHeight="12.75"/>
  <cols>
    <col min="1" max="1" width="30.42578125" customWidth="1"/>
    <col min="2" max="6" width="15.85546875" customWidth="1"/>
  </cols>
  <sheetData>
    <row r="11" spans="1:6" s="78" customFormat="1" ht="27" customHeight="1" thickBot="1">
      <c r="A11" s="89" t="s">
        <v>30</v>
      </c>
      <c r="B11" s="90" t="s">
        <v>75</v>
      </c>
      <c r="C11" s="90" t="s">
        <v>73</v>
      </c>
      <c r="D11" s="90" t="s">
        <v>76</v>
      </c>
      <c r="E11" s="90" t="s">
        <v>73</v>
      </c>
      <c r="F11" s="91" t="s">
        <v>74</v>
      </c>
    </row>
    <row r="12" spans="1:6" s="78" customFormat="1" ht="27" customHeight="1">
      <c r="A12" s="79" t="s">
        <v>34</v>
      </c>
      <c r="B12" s="80">
        <v>43</v>
      </c>
      <c r="C12" s="81">
        <v>39753</v>
      </c>
      <c r="D12" s="80">
        <f>+MIN(Manufacturero!C185:C191)</f>
        <v>37.121209999999998</v>
      </c>
      <c r="E12" s="81">
        <v>43952</v>
      </c>
      <c r="F12" s="82">
        <f>D12-B12</f>
        <v>-5.8787900000000022</v>
      </c>
    </row>
    <row r="13" spans="1:6" s="78" customFormat="1" ht="27" customHeight="1">
      <c r="A13" s="83" t="s">
        <v>35</v>
      </c>
      <c r="B13" s="84">
        <v>43.258150683733298</v>
      </c>
      <c r="C13" s="85">
        <v>39783</v>
      </c>
      <c r="D13" s="84">
        <f>+MIN(Manufacturero!E185:E191)</f>
        <v>37.087688210229302</v>
      </c>
      <c r="E13" s="85">
        <v>43952</v>
      </c>
      <c r="F13" s="86">
        <f t="shared" ref="F13:F19" si="0">D13-B13</f>
        <v>-6.1704624735039957</v>
      </c>
    </row>
    <row r="14" spans="1:6" s="78" customFormat="1" ht="27" customHeight="1">
      <c r="A14" s="83" t="s">
        <v>36</v>
      </c>
      <c r="B14" s="84">
        <v>44.001083434506597</v>
      </c>
      <c r="C14" s="85">
        <v>39753</v>
      </c>
      <c r="D14" s="84">
        <f>+MIN(Manufacturero!J185:J191)</f>
        <v>38.604730000000004</v>
      </c>
      <c r="E14" s="85">
        <v>43952</v>
      </c>
      <c r="F14" s="86">
        <f t="shared" si="0"/>
        <v>-5.3963534345065938</v>
      </c>
    </row>
    <row r="15" spans="1:6" s="78" customFormat="1" ht="27" customHeight="1">
      <c r="A15" s="83" t="s">
        <v>37</v>
      </c>
      <c r="B15" s="84">
        <v>38.316213748666399</v>
      </c>
      <c r="C15" s="85">
        <v>39753</v>
      </c>
      <c r="D15" s="84">
        <f>+MIN(Manufacturero!Q185:Q191)</f>
        <v>22.727270000000001</v>
      </c>
      <c r="E15" s="85">
        <v>43952</v>
      </c>
      <c r="F15" s="86">
        <f t="shared" si="0"/>
        <v>-15.588943748666399</v>
      </c>
    </row>
    <row r="16" spans="1:6" s="78" customFormat="1" ht="27" customHeight="1">
      <c r="A16" s="83" t="s">
        <v>38</v>
      </c>
      <c r="B16" s="84">
        <v>39.591165912345701</v>
      </c>
      <c r="C16" s="85">
        <v>39814</v>
      </c>
      <c r="D16" s="84">
        <f>+MIN(Manufacturero!X185:X191)</f>
        <v>23.86364</v>
      </c>
      <c r="E16" s="85">
        <v>43952</v>
      </c>
      <c r="F16" s="86">
        <f t="shared" si="0"/>
        <v>-15.727525912345701</v>
      </c>
    </row>
    <row r="17" spans="1:6" s="78" customFormat="1" ht="27" customHeight="1">
      <c r="A17" s="83" t="s">
        <v>39</v>
      </c>
      <c r="B17" s="84">
        <v>40.047844355536697</v>
      </c>
      <c r="C17" s="85">
        <v>42948</v>
      </c>
      <c r="D17" s="84">
        <f>+MIN(Manufacturero!AE185:AE191)</f>
        <v>40.909089999999999</v>
      </c>
      <c r="E17" s="85">
        <v>43952</v>
      </c>
      <c r="F17" s="86">
        <f t="shared" si="0"/>
        <v>0.86124564446330254</v>
      </c>
    </row>
    <row r="18" spans="1:6" ht="17.25">
      <c r="A18" s="83" t="s">
        <v>40</v>
      </c>
      <c r="B18" s="84">
        <v>45.232263122069597</v>
      </c>
      <c r="C18" s="85">
        <v>41852</v>
      </c>
      <c r="D18" s="84">
        <f>+MIN(Manufacturero!AL185:AL191)</f>
        <v>46.212119999999999</v>
      </c>
      <c r="E18" s="85">
        <v>43952</v>
      </c>
      <c r="F18" s="86">
        <f t="shared" si="0"/>
        <v>0.97985687793040199</v>
      </c>
    </row>
    <row r="19" spans="1:6" ht="17.25">
      <c r="A19" s="87" t="s">
        <v>41</v>
      </c>
      <c r="B19" s="77">
        <v>42.792999999999999</v>
      </c>
      <c r="C19" s="76">
        <v>42736</v>
      </c>
      <c r="D19" s="77">
        <f>+Manufacturero!AS185</f>
        <v>49.193550000000002</v>
      </c>
      <c r="E19" s="76">
        <v>43831</v>
      </c>
      <c r="F19" s="88">
        <f t="shared" si="0"/>
        <v>6.4005500000000026</v>
      </c>
    </row>
    <row r="20" spans="1:6">
      <c r="A20" s="204" t="s">
        <v>42</v>
      </c>
      <c r="B20" s="206"/>
      <c r="C20" s="206"/>
      <c r="D20" s="206"/>
      <c r="E20" s="206"/>
      <c r="F20" s="206"/>
    </row>
    <row r="21" spans="1:6" ht="27" customHeight="1">
      <c r="A21" s="92"/>
      <c r="B21" s="93"/>
      <c r="C21" s="93"/>
      <c r="D21" s="93"/>
      <c r="E21" s="93"/>
      <c r="F21" s="93"/>
    </row>
    <row r="22" spans="1:6" ht="27" customHeight="1" thickBot="1">
      <c r="A22" s="89" t="s">
        <v>30</v>
      </c>
      <c r="B22" s="90" t="s">
        <v>75</v>
      </c>
      <c r="C22" s="90" t="s">
        <v>73</v>
      </c>
      <c r="D22" s="90" t="s">
        <v>76</v>
      </c>
      <c r="E22" s="90" t="s">
        <v>73</v>
      </c>
      <c r="F22" s="91" t="s">
        <v>74</v>
      </c>
    </row>
    <row r="23" spans="1:6" ht="27" customHeight="1">
      <c r="A23" s="79" t="s">
        <v>44</v>
      </c>
      <c r="B23" s="80">
        <v>43.934683161373997</v>
      </c>
      <c r="C23" s="81">
        <v>39814</v>
      </c>
      <c r="D23" s="80">
        <f>+MIN('No Manufacturero'!C185:C191)</f>
        <v>34.632730000000002</v>
      </c>
      <c r="E23" s="81">
        <v>43922</v>
      </c>
      <c r="F23" s="82">
        <f t="shared" ref="F23:F29" si="1">D23-B23</f>
        <v>-9.3019531613739943</v>
      </c>
    </row>
    <row r="24" spans="1:6" ht="27" customHeight="1">
      <c r="A24" s="83" t="s">
        <v>35</v>
      </c>
      <c r="B24" s="84">
        <v>44.416597644538697</v>
      </c>
      <c r="C24" s="85">
        <v>39814</v>
      </c>
      <c r="D24" s="84">
        <f>'No Manufacturero'!H189</f>
        <v>48.139958695548302</v>
      </c>
      <c r="E24" s="85">
        <v>43952</v>
      </c>
      <c r="F24" s="86">
        <f t="shared" si="1"/>
        <v>3.7233610510096042</v>
      </c>
    </row>
    <row r="25" spans="1:6" ht="27" customHeight="1">
      <c r="A25" s="83" t="s">
        <v>36</v>
      </c>
      <c r="B25" s="84">
        <v>46.221731700708602</v>
      </c>
      <c r="C25" s="85">
        <v>39934</v>
      </c>
      <c r="D25" s="84">
        <f>+'No Manufacturero'!J188</f>
        <v>38.787700000000001</v>
      </c>
      <c r="E25" s="85">
        <v>43922</v>
      </c>
      <c r="F25" s="86">
        <f t="shared" si="1"/>
        <v>-7.4340317007086014</v>
      </c>
    </row>
    <row r="26" spans="1:6" ht="27" customHeight="1">
      <c r="A26" s="83" t="s">
        <v>37</v>
      </c>
      <c r="B26" s="84">
        <v>41.290639583368502</v>
      </c>
      <c r="C26" s="85">
        <v>39814</v>
      </c>
      <c r="D26" s="84">
        <f>'No Manufacturero'!S188</f>
        <v>19.401411441167902</v>
      </c>
      <c r="E26" s="85">
        <v>43922</v>
      </c>
      <c r="F26" s="86">
        <f t="shared" si="1"/>
        <v>-21.889228142200601</v>
      </c>
    </row>
    <row r="27" spans="1:6" ht="27" customHeight="1">
      <c r="A27" s="83" t="s">
        <v>38</v>
      </c>
      <c r="B27" s="84">
        <v>42.177349092395502</v>
      </c>
      <c r="C27" s="85">
        <v>42705</v>
      </c>
      <c r="D27" s="84">
        <f>'No Manufacturero'!Z188</f>
        <v>21.701293419763601</v>
      </c>
      <c r="E27" s="85">
        <v>43922</v>
      </c>
      <c r="F27" s="86">
        <f t="shared" si="1"/>
        <v>-20.476055672631901</v>
      </c>
    </row>
    <row r="28" spans="1:6" ht="27" customHeight="1">
      <c r="A28" s="83" t="s">
        <v>39</v>
      </c>
      <c r="B28" s="84">
        <v>43.698049088001198</v>
      </c>
      <c r="C28" s="85">
        <v>42767</v>
      </c>
      <c r="D28" s="84">
        <f>'No Manufacturero'!AG189</f>
        <v>41.184572349960497</v>
      </c>
      <c r="E28" s="85">
        <v>43952</v>
      </c>
      <c r="F28" s="86">
        <f t="shared" si="1"/>
        <v>-2.5134767380407013</v>
      </c>
    </row>
    <row r="29" spans="1:6" ht="27" customHeight="1">
      <c r="A29" s="87" t="s">
        <v>40</v>
      </c>
      <c r="B29" s="77">
        <v>45.47101</v>
      </c>
      <c r="C29" s="76">
        <v>42522</v>
      </c>
      <c r="D29" s="77">
        <f>+'No Manufacturero'!AL186</f>
        <v>50.842700000000001</v>
      </c>
      <c r="E29" s="76">
        <v>43862</v>
      </c>
      <c r="F29" s="88">
        <f t="shared" si="1"/>
        <v>5.371690000000001</v>
      </c>
    </row>
    <row r="30" spans="1:6" ht="27" customHeight="1">
      <c r="A30" s="204" t="s">
        <v>42</v>
      </c>
      <c r="B30" s="205"/>
      <c r="C30" s="205"/>
      <c r="D30" s="205"/>
      <c r="E30" s="205"/>
      <c r="F30" s="205"/>
    </row>
  </sheetData>
  <mergeCells count="2">
    <mergeCell ref="A30:F30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44A6-FD5E-4E81-9808-C2F8D1BA8EEE}">
  <dimension ref="B1:AF202"/>
  <sheetViews>
    <sheetView topLeftCell="J2" zoomScale="90" zoomScaleNormal="90" workbookViewId="0">
      <selection activeCell="J26" sqref="J26"/>
    </sheetView>
  </sheetViews>
  <sheetFormatPr baseColWidth="10" defaultColWidth="11.42578125" defaultRowHeight="12.75"/>
  <cols>
    <col min="1" max="4" width="11.42578125" style="123"/>
    <col min="5" max="5" width="11.42578125" style="123" customWidth="1"/>
    <col min="6" max="22" width="11.42578125" style="123"/>
    <col min="23" max="25" width="11.42578125" style="125"/>
    <col min="26" max="26" width="11.42578125" style="124"/>
    <col min="27" max="27" width="19.42578125" style="154" bestFit="1" customWidth="1"/>
    <col min="28" max="28" width="15" style="154" bestFit="1" customWidth="1"/>
    <col min="29" max="29" width="32.7109375" style="154" bestFit="1" customWidth="1"/>
    <col min="30" max="30" width="15" style="154" bestFit="1" customWidth="1"/>
    <col min="31" max="31" width="19.42578125" style="154" bestFit="1" customWidth="1"/>
    <col min="32" max="32" width="22.42578125" style="154" bestFit="1" customWidth="1"/>
    <col min="33" max="16384" width="11.42578125" style="123"/>
  </cols>
  <sheetData>
    <row r="1" spans="2:32">
      <c r="B1" s="128" t="s">
        <v>64</v>
      </c>
      <c r="L1" s="128" t="s">
        <v>65</v>
      </c>
      <c r="N1" s="129"/>
      <c r="AA1" s="207" t="s">
        <v>67</v>
      </c>
      <c r="AB1" s="207"/>
      <c r="AC1" s="208" t="s">
        <v>68</v>
      </c>
      <c r="AD1" s="208"/>
      <c r="AE1" s="209" t="s">
        <v>69</v>
      </c>
      <c r="AF1" s="209"/>
    </row>
    <row r="2" spans="2:32">
      <c r="Z2" s="124" t="s">
        <v>0</v>
      </c>
      <c r="AA2" s="153" t="s">
        <v>72</v>
      </c>
      <c r="AB2" s="153" t="s">
        <v>66</v>
      </c>
      <c r="AC2" s="153" t="s">
        <v>61</v>
      </c>
      <c r="AD2" s="153" t="s">
        <v>66</v>
      </c>
      <c r="AE2" s="153" t="s">
        <v>60</v>
      </c>
      <c r="AF2" s="153" t="s">
        <v>71</v>
      </c>
    </row>
    <row r="3" spans="2:32">
      <c r="W3" s="125">
        <v>48</v>
      </c>
      <c r="X3" s="125">
        <v>50</v>
      </c>
      <c r="Y3" s="127" t="s">
        <v>77</v>
      </c>
      <c r="Z3" s="126">
        <v>39661</v>
      </c>
      <c r="AA3" s="154">
        <f t="shared" ref="AA3:AA34" ca="1" si="0">INDIRECT(CONCATENATE("Manufacturero!$E$",W3))</f>
        <v>49.388693359159902</v>
      </c>
      <c r="AB3" s="154">
        <f t="shared" ref="AB3:AB34" ca="1" si="1">INDIRECT(CONCATENATE("Manufacturero!$H$",W3))</f>
        <v>49.533796171179503</v>
      </c>
      <c r="AC3" s="153">
        <f t="shared" ref="AC3:AC34" ca="1" si="2">INDIRECT(CONCATENATE("'No Manufacturero'!$E$",W3))</f>
        <v>49.341926850229598</v>
      </c>
      <c r="AD3" s="154">
        <f t="shared" ref="AD3:AD34" ca="1" si="3">INDIRECT(CONCATENATE("'No Manufacturero'!$H$",W3))</f>
        <v>48.481325990664097</v>
      </c>
      <c r="AE3" s="154">
        <f ca="1">+AB3</f>
        <v>49.533796171179503</v>
      </c>
      <c r="AF3" s="154">
        <f ca="1">+AD3</f>
        <v>48.481325990664097</v>
      </c>
    </row>
    <row r="4" spans="2:32">
      <c r="W4" s="125">
        <f t="shared" ref="W4:W35" si="4">+W3+1</f>
        <v>49</v>
      </c>
      <c r="X4" s="125">
        <v>50</v>
      </c>
      <c r="Z4" s="126">
        <v>39692</v>
      </c>
      <c r="AA4" s="154">
        <f t="shared" ca="1" si="0"/>
        <v>49.566818183203303</v>
      </c>
      <c r="AB4" s="154">
        <f t="shared" ca="1" si="1"/>
        <v>49.011438893795201</v>
      </c>
      <c r="AC4" s="153">
        <f t="shared" ca="1" si="2"/>
        <v>47.629596567902396</v>
      </c>
      <c r="AD4" s="154">
        <f t="shared" ca="1" si="3"/>
        <v>47.161920392542903</v>
      </c>
      <c r="AE4" s="154">
        <f t="shared" ref="AE4:AE34" ca="1" si="5">+AB4</f>
        <v>49.011438893795201</v>
      </c>
      <c r="AF4" s="154">
        <f t="shared" ref="AF4:AF67" ca="1" si="6">+AD4</f>
        <v>47.161920392542903</v>
      </c>
    </row>
    <row r="5" spans="2:32">
      <c r="W5" s="125">
        <f t="shared" si="4"/>
        <v>50</v>
      </c>
      <c r="X5" s="125">
        <v>50</v>
      </c>
      <c r="Z5" s="126">
        <v>39722</v>
      </c>
      <c r="AA5" s="154">
        <f t="shared" ca="1" si="0"/>
        <v>48.078716769114102</v>
      </c>
      <c r="AB5" s="154">
        <f t="shared" ca="1" si="1"/>
        <v>48.692570440196903</v>
      </c>
      <c r="AC5" s="153">
        <f t="shared" ca="1" si="2"/>
        <v>45.0540749066922</v>
      </c>
      <c r="AD5" s="154">
        <f t="shared" ca="1" si="3"/>
        <v>45.957250328924196</v>
      </c>
      <c r="AE5" s="154">
        <f t="shared" ca="1" si="5"/>
        <v>48.692570440196903</v>
      </c>
      <c r="AF5" s="154">
        <f t="shared" ca="1" si="6"/>
        <v>45.957250328924196</v>
      </c>
    </row>
    <row r="6" spans="2:32">
      <c r="W6" s="125">
        <f t="shared" si="4"/>
        <v>51</v>
      </c>
      <c r="X6" s="125">
        <v>50</v>
      </c>
      <c r="Z6" s="126">
        <v>39753</v>
      </c>
      <c r="AA6" s="154">
        <f t="shared" ca="1" si="0"/>
        <v>43.124271932927002</v>
      </c>
      <c r="AB6" s="154">
        <f t="shared" ca="1" si="1"/>
        <v>43.225122842208599</v>
      </c>
      <c r="AC6" s="153">
        <f t="shared" ca="1" si="2"/>
        <v>44.951722734782798</v>
      </c>
      <c r="AD6" s="154">
        <f t="shared" ca="1" si="3"/>
        <v>45.063289507232199</v>
      </c>
      <c r="AE6" s="154">
        <f t="shared" ca="1" si="5"/>
        <v>43.225122842208599</v>
      </c>
      <c r="AF6" s="154">
        <f t="shared" ca="1" si="6"/>
        <v>45.063289507232199</v>
      </c>
    </row>
    <row r="7" spans="2:32">
      <c r="W7" s="125">
        <f t="shared" si="4"/>
        <v>52</v>
      </c>
      <c r="X7" s="125">
        <v>50</v>
      </c>
      <c r="Z7" s="126">
        <v>39783</v>
      </c>
      <c r="AA7" s="154">
        <f t="shared" ca="1" si="0"/>
        <v>43.955904679057703</v>
      </c>
      <c r="AB7" s="154">
        <f t="shared" ca="1" si="1"/>
        <v>43.2329007144141</v>
      </c>
      <c r="AC7" s="153">
        <f t="shared" ca="1" si="2"/>
        <v>44.6223173390498</v>
      </c>
      <c r="AD7" s="154">
        <f t="shared" ca="1" si="3"/>
        <v>44.559547481103202</v>
      </c>
      <c r="AE7" s="154">
        <f t="shared" ca="1" si="5"/>
        <v>43.2329007144141</v>
      </c>
      <c r="AF7" s="154">
        <f t="shared" ca="1" si="6"/>
        <v>44.559547481103202</v>
      </c>
    </row>
    <row r="8" spans="2:32">
      <c r="W8" s="125">
        <f t="shared" si="4"/>
        <v>53</v>
      </c>
      <c r="X8" s="125">
        <v>50</v>
      </c>
      <c r="Z8" s="126">
        <v>39814</v>
      </c>
      <c r="AA8" s="154">
        <f t="shared" ca="1" si="0"/>
        <v>43.375572458953599</v>
      </c>
      <c r="AB8" s="154">
        <f t="shared" ca="1" si="1"/>
        <v>43.327275806943597</v>
      </c>
      <c r="AC8" s="153">
        <f t="shared" ca="1" si="2"/>
        <v>43.871919346215101</v>
      </c>
      <c r="AD8" s="154">
        <f t="shared" ca="1" si="3"/>
        <v>44.462818358856303</v>
      </c>
      <c r="AE8" s="154">
        <f t="shared" ca="1" si="5"/>
        <v>43.327275806943597</v>
      </c>
      <c r="AF8" s="154">
        <f t="shared" ca="1" si="6"/>
        <v>44.462818358856303</v>
      </c>
    </row>
    <row r="9" spans="2:32">
      <c r="W9" s="125">
        <f t="shared" si="4"/>
        <v>54</v>
      </c>
      <c r="X9" s="125">
        <v>50</v>
      </c>
      <c r="Z9" s="126">
        <v>39845</v>
      </c>
      <c r="AA9" s="154">
        <f t="shared" ca="1" si="0"/>
        <v>43.124859674657102</v>
      </c>
      <c r="AB9" s="154">
        <f t="shared" ca="1" si="1"/>
        <v>43.585892576065199</v>
      </c>
      <c r="AC9" s="153">
        <f t="shared" ca="1" si="2"/>
        <v>44.737670626001197</v>
      </c>
      <c r="AD9" s="154">
        <f t="shared" ca="1" si="3"/>
        <v>44.7309223464189</v>
      </c>
      <c r="AE9" s="154">
        <f t="shared" ca="1" si="5"/>
        <v>43.585892576065199</v>
      </c>
      <c r="AF9" s="154">
        <f t="shared" ca="1" si="6"/>
        <v>44.7309223464189</v>
      </c>
    </row>
    <row r="10" spans="2:32">
      <c r="W10" s="125">
        <f t="shared" si="4"/>
        <v>55</v>
      </c>
      <c r="X10" s="125">
        <v>50</v>
      </c>
      <c r="Z10" s="126">
        <v>39873</v>
      </c>
      <c r="AA10" s="154">
        <f t="shared" ca="1" si="0"/>
        <v>43.912626061582998</v>
      </c>
      <c r="AB10" s="154">
        <f t="shared" ca="1" si="1"/>
        <v>44.115269643812702</v>
      </c>
      <c r="AC10" s="153">
        <f t="shared" ca="1" si="2"/>
        <v>46.146139560265702</v>
      </c>
      <c r="AD10" s="154">
        <f t="shared" ca="1" si="3"/>
        <v>45.2834813972162</v>
      </c>
      <c r="AE10" s="154">
        <f t="shared" ca="1" si="5"/>
        <v>44.115269643812702</v>
      </c>
      <c r="AF10" s="154">
        <f t="shared" ca="1" si="6"/>
        <v>45.2834813972162</v>
      </c>
    </row>
    <row r="11" spans="2:32">
      <c r="W11" s="125">
        <f t="shared" si="4"/>
        <v>56</v>
      </c>
      <c r="X11" s="125">
        <v>50</v>
      </c>
      <c r="Z11" s="126">
        <v>39904</v>
      </c>
      <c r="AA11" s="154">
        <f t="shared" ca="1" si="0"/>
        <v>45.145625562726401</v>
      </c>
      <c r="AB11" s="154">
        <f t="shared" ca="1" si="1"/>
        <v>44.948942745027999</v>
      </c>
      <c r="AC11" s="153">
        <f t="shared" ca="1" si="2"/>
        <v>45.764600740228097</v>
      </c>
      <c r="AD11" s="154">
        <f t="shared" ca="1" si="3"/>
        <v>46.020864101966701</v>
      </c>
      <c r="AE11" s="154">
        <f t="shared" ca="1" si="5"/>
        <v>44.948942745027999</v>
      </c>
      <c r="AF11" s="154">
        <f t="shared" ca="1" si="6"/>
        <v>46.020864101966701</v>
      </c>
    </row>
    <row r="12" spans="2:32">
      <c r="W12" s="125">
        <f t="shared" si="4"/>
        <v>57</v>
      </c>
      <c r="X12" s="125">
        <v>50</v>
      </c>
      <c r="Z12" s="126">
        <v>39934</v>
      </c>
      <c r="AA12" s="154">
        <f ca="1">INDIRECT(CONCATENATE("Manufacturero!$E$",W12))</f>
        <v>45.914713968786401</v>
      </c>
      <c r="AB12" s="154">
        <f t="shared" ca="1" si="1"/>
        <v>46.099195643457499</v>
      </c>
      <c r="AC12" s="153">
        <f t="shared" ca="1" si="2"/>
        <v>44.4214065565086</v>
      </c>
      <c r="AD12" s="154">
        <f t="shared" ca="1" si="3"/>
        <v>46.921407053715903</v>
      </c>
      <c r="AE12" s="154">
        <f t="shared" ca="1" si="5"/>
        <v>46.099195643457499</v>
      </c>
      <c r="AF12" s="154">
        <f t="shared" ca="1" si="6"/>
        <v>46.921407053715903</v>
      </c>
    </row>
    <row r="13" spans="2:32">
      <c r="W13" s="125">
        <f t="shared" si="4"/>
        <v>58</v>
      </c>
      <c r="X13" s="125">
        <v>50</v>
      </c>
      <c r="Z13" s="126">
        <v>39965</v>
      </c>
      <c r="AA13" s="154">
        <f t="shared" ca="1" si="0"/>
        <v>46.894848341726302</v>
      </c>
      <c r="AB13" s="154">
        <f t="shared" ca="1" si="1"/>
        <v>47.503147179941898</v>
      </c>
      <c r="AC13" s="153">
        <f t="shared" ca="1" si="2"/>
        <v>47.406375023292497</v>
      </c>
      <c r="AD13" s="154">
        <f t="shared" ca="1" si="3"/>
        <v>47.9433089947022</v>
      </c>
      <c r="AE13" s="154">
        <f t="shared" ca="1" si="5"/>
        <v>47.503147179941898</v>
      </c>
      <c r="AF13" s="154">
        <f t="shared" ca="1" si="6"/>
        <v>47.9433089947022</v>
      </c>
    </row>
    <row r="14" spans="2:32">
      <c r="W14" s="125">
        <f t="shared" si="4"/>
        <v>59</v>
      </c>
      <c r="X14" s="125">
        <v>50</v>
      </c>
      <c r="Z14" s="126">
        <v>39995</v>
      </c>
      <c r="AA14" s="154">
        <f t="shared" ca="1" si="0"/>
        <v>49.537078615003502</v>
      </c>
      <c r="AB14" s="154">
        <f t="shared" ca="1" si="1"/>
        <v>48.995416928275297</v>
      </c>
      <c r="AC14" s="153">
        <f t="shared" ca="1" si="2"/>
        <v>49.137127388387</v>
      </c>
      <c r="AD14" s="154">
        <f t="shared" ca="1" si="3"/>
        <v>48.972544431820097</v>
      </c>
      <c r="AE14" s="154">
        <f t="shared" ca="1" si="5"/>
        <v>48.995416928275297</v>
      </c>
      <c r="AF14" s="154">
        <f t="shared" ca="1" si="6"/>
        <v>48.972544431820097</v>
      </c>
    </row>
    <row r="15" spans="2:32">
      <c r="W15" s="125">
        <f t="shared" si="4"/>
        <v>60</v>
      </c>
      <c r="X15" s="125">
        <v>50</v>
      </c>
      <c r="Y15" s="127" t="s">
        <v>78</v>
      </c>
      <c r="Z15" s="126">
        <v>40026</v>
      </c>
      <c r="AA15" s="154">
        <f t="shared" ca="1" si="0"/>
        <v>50.476362574933297</v>
      </c>
      <c r="AB15" s="154">
        <f t="shared" ca="1" si="1"/>
        <v>50.404448596041398</v>
      </c>
      <c r="AC15" s="153">
        <f t="shared" ca="1" si="2"/>
        <v>50.416161870362103</v>
      </c>
      <c r="AD15" s="154">
        <f t="shared" ca="1" si="3"/>
        <v>49.920368344647699</v>
      </c>
      <c r="AE15" s="154">
        <f t="shared" ca="1" si="5"/>
        <v>50.404448596041398</v>
      </c>
      <c r="AF15" s="154">
        <f t="shared" ca="1" si="6"/>
        <v>49.920368344647699</v>
      </c>
    </row>
    <row r="16" spans="2:32">
      <c r="W16" s="125">
        <f t="shared" si="4"/>
        <v>61</v>
      </c>
      <c r="X16" s="125">
        <v>50</v>
      </c>
      <c r="Z16" s="126">
        <v>40057</v>
      </c>
      <c r="AA16" s="154">
        <f t="shared" ca="1" si="0"/>
        <v>51.737559973650598</v>
      </c>
      <c r="AB16" s="154">
        <f t="shared" ca="1" si="1"/>
        <v>51.593396883065502</v>
      </c>
      <c r="AC16" s="153">
        <f t="shared" ca="1" si="2"/>
        <v>51.103355613174401</v>
      </c>
      <c r="AD16" s="154">
        <f t="shared" ca="1" si="3"/>
        <v>50.7475322922255</v>
      </c>
      <c r="AE16" s="154">
        <f t="shared" ca="1" si="5"/>
        <v>51.593396883065502</v>
      </c>
      <c r="AF16" s="154">
        <f t="shared" ca="1" si="6"/>
        <v>50.7475322922255</v>
      </c>
    </row>
    <row r="17" spans="2:32">
      <c r="W17" s="125">
        <f t="shared" si="4"/>
        <v>62</v>
      </c>
      <c r="X17" s="125">
        <v>50</v>
      </c>
      <c r="Z17" s="126">
        <v>40087</v>
      </c>
      <c r="AA17" s="154">
        <f t="shared" ca="1" si="0"/>
        <v>52.752334259339001</v>
      </c>
      <c r="AB17" s="154">
        <f t="shared" ca="1" si="1"/>
        <v>52.4803333802449</v>
      </c>
      <c r="AC17" s="153">
        <f t="shared" ca="1" si="2"/>
        <v>51.364962560731797</v>
      </c>
      <c r="AD17" s="154">
        <f t="shared" ca="1" si="3"/>
        <v>51.411605273065199</v>
      </c>
      <c r="AE17" s="154">
        <f t="shared" ca="1" si="5"/>
        <v>52.4803333802449</v>
      </c>
      <c r="AF17" s="154">
        <f t="shared" ca="1" si="6"/>
        <v>51.411605273065199</v>
      </c>
    </row>
    <row r="18" spans="2:32">
      <c r="W18" s="125">
        <f t="shared" si="4"/>
        <v>63</v>
      </c>
      <c r="X18" s="125">
        <v>50</v>
      </c>
      <c r="Z18" s="126">
        <v>40118</v>
      </c>
      <c r="AA18" s="154">
        <f t="shared" ca="1" si="0"/>
        <v>50.973726236628899</v>
      </c>
      <c r="AB18" s="154">
        <f t="shared" ca="1" si="1"/>
        <v>53.035609422614002</v>
      </c>
      <c r="AC18" s="153">
        <f t="shared" ca="1" si="2"/>
        <v>51.438092253214002</v>
      </c>
      <c r="AD18" s="154">
        <f t="shared" ca="1" si="3"/>
        <v>51.9096318414812</v>
      </c>
      <c r="AE18" s="154">
        <f t="shared" ca="1" si="5"/>
        <v>53.035609422614002</v>
      </c>
      <c r="AF18" s="154">
        <f t="shared" ca="1" si="6"/>
        <v>51.9096318414812</v>
      </c>
    </row>
    <row r="19" spans="2:32">
      <c r="W19" s="125">
        <f t="shared" si="4"/>
        <v>64</v>
      </c>
      <c r="X19" s="125">
        <v>50</v>
      </c>
      <c r="Z19" s="126">
        <v>40148</v>
      </c>
      <c r="AA19" s="154">
        <f t="shared" ca="1" si="0"/>
        <v>53.5950544845305</v>
      </c>
      <c r="AB19" s="154">
        <f t="shared" ca="1" si="1"/>
        <v>53.305343480966101</v>
      </c>
      <c r="AC19" s="153">
        <f t="shared" ca="1" si="2"/>
        <v>52.110149889628097</v>
      </c>
      <c r="AD19" s="154">
        <f t="shared" ca="1" si="3"/>
        <v>52.299998847530397</v>
      </c>
      <c r="AE19" s="154">
        <f t="shared" ca="1" si="5"/>
        <v>53.305343480966101</v>
      </c>
      <c r="AF19" s="154">
        <f t="shared" ca="1" si="6"/>
        <v>52.299998847530397</v>
      </c>
    </row>
    <row r="20" spans="2:32">
      <c r="W20" s="125">
        <f t="shared" si="4"/>
        <v>65</v>
      </c>
      <c r="X20" s="125">
        <v>50</v>
      </c>
      <c r="Z20" s="126">
        <v>40179</v>
      </c>
      <c r="AA20" s="154">
        <f t="shared" ca="1" si="0"/>
        <v>53.409201490769803</v>
      </c>
      <c r="AB20" s="154">
        <f t="shared" ca="1" si="1"/>
        <v>53.363920171117897</v>
      </c>
      <c r="AC20" s="153">
        <f t="shared" ca="1" si="2"/>
        <v>52.753862668887898</v>
      </c>
      <c r="AD20" s="154">
        <f t="shared" ca="1" si="3"/>
        <v>52.588596605446298</v>
      </c>
      <c r="AE20" s="154">
        <f t="shared" ca="1" si="5"/>
        <v>53.363920171117897</v>
      </c>
      <c r="AF20" s="154">
        <f t="shared" ca="1" si="6"/>
        <v>52.588596605446298</v>
      </c>
    </row>
    <row r="21" spans="2:32">
      <c r="W21" s="125">
        <f t="shared" si="4"/>
        <v>66</v>
      </c>
      <c r="X21" s="125">
        <v>50</v>
      </c>
      <c r="Z21" s="126">
        <v>40210</v>
      </c>
      <c r="AA21" s="154">
        <f t="shared" ca="1" si="0"/>
        <v>52.886881880852698</v>
      </c>
      <c r="AB21" s="154">
        <f t="shared" ca="1" si="1"/>
        <v>53.322962067999903</v>
      </c>
      <c r="AC21" s="153">
        <f t="shared" ca="1" si="2"/>
        <v>53.243614913429703</v>
      </c>
      <c r="AD21" s="154">
        <f t="shared" ca="1" si="3"/>
        <v>52.770548595734397</v>
      </c>
      <c r="AE21" s="154">
        <f t="shared" ca="1" si="5"/>
        <v>53.322962067999903</v>
      </c>
      <c r="AF21" s="154">
        <f t="shared" ca="1" si="6"/>
        <v>52.770548595734397</v>
      </c>
    </row>
    <row r="22" spans="2:32">
      <c r="W22" s="125">
        <f t="shared" si="4"/>
        <v>67</v>
      </c>
      <c r="X22" s="125">
        <v>50</v>
      </c>
      <c r="Z22" s="126">
        <v>40238</v>
      </c>
      <c r="AA22" s="154">
        <f t="shared" ca="1" si="0"/>
        <v>53.496893490311699</v>
      </c>
      <c r="AB22" s="154">
        <f t="shared" ca="1" si="1"/>
        <v>53.249729458212101</v>
      </c>
      <c r="AC22" s="153">
        <f t="shared" ca="1" si="2"/>
        <v>52.811480425274503</v>
      </c>
      <c r="AD22" s="154">
        <f t="shared" ca="1" si="3"/>
        <v>52.8464190533075</v>
      </c>
      <c r="AE22" s="154">
        <f t="shared" ca="1" si="5"/>
        <v>53.249729458212101</v>
      </c>
      <c r="AF22" s="154">
        <f t="shared" ca="1" si="6"/>
        <v>52.8464190533075</v>
      </c>
    </row>
    <row r="23" spans="2:32">
      <c r="W23" s="125">
        <f t="shared" si="4"/>
        <v>68</v>
      </c>
      <c r="X23" s="125">
        <v>50</v>
      </c>
      <c r="Z23" s="126">
        <v>40269</v>
      </c>
      <c r="AA23" s="154">
        <f t="shared" ca="1" si="0"/>
        <v>53.116977557537602</v>
      </c>
      <c r="AB23" s="154">
        <f t="shared" ca="1" si="1"/>
        <v>53.196659764522302</v>
      </c>
      <c r="AC23" s="153">
        <f t="shared" ca="1" si="2"/>
        <v>52.663190605238</v>
      </c>
      <c r="AD23" s="154">
        <f t="shared" ca="1" si="3"/>
        <v>52.810713838970301</v>
      </c>
      <c r="AE23" s="154">
        <f t="shared" ca="1" si="5"/>
        <v>53.196659764522302</v>
      </c>
      <c r="AF23" s="154">
        <f t="shared" ca="1" si="6"/>
        <v>52.810713838970301</v>
      </c>
    </row>
    <row r="24" spans="2:32">
      <c r="W24" s="125">
        <f t="shared" si="4"/>
        <v>69</v>
      </c>
      <c r="X24" s="125">
        <v>50</v>
      </c>
      <c r="Z24" s="126">
        <v>40299</v>
      </c>
      <c r="AA24" s="154">
        <f t="shared" ca="1" si="0"/>
        <v>53.051628113481797</v>
      </c>
      <c r="AB24" s="154">
        <f t="shared" ca="1" si="1"/>
        <v>53.174514788481602</v>
      </c>
      <c r="AC24" s="153">
        <f t="shared" ca="1" si="2"/>
        <v>52.572336446105901</v>
      </c>
      <c r="AD24" s="154">
        <f t="shared" ca="1" si="3"/>
        <v>52.678278963872899</v>
      </c>
      <c r="AE24" s="154">
        <f t="shared" ca="1" si="5"/>
        <v>53.174514788481602</v>
      </c>
      <c r="AF24" s="154">
        <f t="shared" ca="1" si="6"/>
        <v>52.678278963872899</v>
      </c>
    </row>
    <row r="25" spans="2:32">
      <c r="W25" s="125">
        <f t="shared" si="4"/>
        <v>70</v>
      </c>
      <c r="X25" s="125">
        <v>50</v>
      </c>
      <c r="Z25" s="126">
        <v>40330</v>
      </c>
      <c r="AA25" s="154">
        <f t="shared" ca="1" si="0"/>
        <v>52.811750835843497</v>
      </c>
      <c r="AB25" s="154">
        <f t="shared" ca="1" si="1"/>
        <v>53.1964393280333</v>
      </c>
      <c r="AC25" s="153">
        <f t="shared" ca="1" si="2"/>
        <v>52.227167277407297</v>
      </c>
      <c r="AD25" s="154">
        <f t="shared" ca="1" si="3"/>
        <v>52.517175849824298</v>
      </c>
      <c r="AE25" s="154">
        <f t="shared" ca="1" si="5"/>
        <v>53.1964393280333</v>
      </c>
      <c r="AF25" s="154">
        <f t="shared" ca="1" si="6"/>
        <v>52.517175849824298</v>
      </c>
    </row>
    <row r="26" spans="2:32">
      <c r="W26" s="125">
        <f t="shared" si="4"/>
        <v>71</v>
      </c>
      <c r="X26" s="125">
        <v>50</v>
      </c>
      <c r="Z26" s="126">
        <v>40360</v>
      </c>
      <c r="AA26" s="154">
        <f t="shared" ca="1" si="0"/>
        <v>53.940994402481003</v>
      </c>
      <c r="AB26" s="154">
        <f t="shared" ca="1" si="1"/>
        <v>53.225088993111903</v>
      </c>
      <c r="AC26" s="153">
        <f t="shared" ca="1" si="2"/>
        <v>52.741770481018399</v>
      </c>
      <c r="AD26" s="154">
        <f t="shared" ca="1" si="3"/>
        <v>52.354470940059102</v>
      </c>
      <c r="AE26" s="154">
        <f t="shared" ca="1" si="5"/>
        <v>53.225088993111903</v>
      </c>
      <c r="AF26" s="154">
        <f t="shared" ca="1" si="6"/>
        <v>52.354470940059102</v>
      </c>
    </row>
    <row r="27" spans="2:32">
      <c r="W27" s="125">
        <f t="shared" si="4"/>
        <v>72</v>
      </c>
      <c r="X27" s="125">
        <v>50</v>
      </c>
      <c r="Y27" s="127" t="s">
        <v>79</v>
      </c>
      <c r="Z27" s="126">
        <v>40391</v>
      </c>
      <c r="AA27" s="154">
        <f t="shared" ca="1" si="0"/>
        <v>52.914653907683203</v>
      </c>
      <c r="AB27" s="154">
        <f t="shared" ca="1" si="1"/>
        <v>53.182853733718602</v>
      </c>
      <c r="AC27" s="153">
        <f t="shared" ca="1" si="2"/>
        <v>52.677150554073499</v>
      </c>
      <c r="AD27" s="154">
        <f t="shared" ca="1" si="3"/>
        <v>52.219968841662698</v>
      </c>
      <c r="AE27" s="154">
        <f t="shared" ca="1" si="5"/>
        <v>53.182853733718602</v>
      </c>
      <c r="AF27" s="154">
        <f t="shared" ca="1" si="6"/>
        <v>52.219968841662698</v>
      </c>
    </row>
    <row r="28" spans="2:32">
      <c r="W28" s="125">
        <f t="shared" si="4"/>
        <v>73</v>
      </c>
      <c r="X28" s="125">
        <v>50</v>
      </c>
      <c r="Z28" s="126">
        <v>40422</v>
      </c>
      <c r="AA28" s="154">
        <f t="shared" ca="1" si="0"/>
        <v>52.929520677975901</v>
      </c>
      <c r="AB28" s="154">
        <f t="shared" ca="1" si="1"/>
        <v>53.058794004489997</v>
      </c>
      <c r="AC28" s="153">
        <f t="shared" ca="1" si="2"/>
        <v>51.523159088911598</v>
      </c>
      <c r="AD28" s="154">
        <f t="shared" ca="1" si="3"/>
        <v>52.163122487107003</v>
      </c>
      <c r="AE28" s="154">
        <f t="shared" ca="1" si="5"/>
        <v>53.058794004489997</v>
      </c>
      <c r="AF28" s="154">
        <f t="shared" ca="1" si="6"/>
        <v>52.163122487107003</v>
      </c>
    </row>
    <row r="29" spans="2:32">
      <c r="W29" s="125">
        <f t="shared" si="4"/>
        <v>74</v>
      </c>
      <c r="X29" s="125">
        <v>50</v>
      </c>
      <c r="Z29" s="126">
        <v>40452</v>
      </c>
      <c r="AA29" s="154">
        <f t="shared" ca="1" si="0"/>
        <v>53.248072627272798</v>
      </c>
      <c r="AB29" s="154">
        <f t="shared" ca="1" si="1"/>
        <v>52.906655788022903</v>
      </c>
      <c r="AC29" s="153">
        <f t="shared" ca="1" si="2"/>
        <v>52.051937060953797</v>
      </c>
      <c r="AD29" s="154">
        <f t="shared" ca="1" si="3"/>
        <v>52.212377855142002</v>
      </c>
      <c r="AE29" s="154">
        <f t="shared" ca="1" si="5"/>
        <v>52.906655788022903</v>
      </c>
      <c r="AF29" s="154">
        <f t="shared" ca="1" si="6"/>
        <v>52.212377855142002</v>
      </c>
    </row>
    <row r="30" spans="2:32">
      <c r="B30" s="128" t="s">
        <v>70</v>
      </c>
      <c r="W30" s="125">
        <f t="shared" si="4"/>
        <v>75</v>
      </c>
      <c r="X30" s="125">
        <v>50</v>
      </c>
      <c r="Z30" s="126">
        <v>40483</v>
      </c>
      <c r="AA30" s="154">
        <f t="shared" ca="1" si="0"/>
        <v>53.0770852237737</v>
      </c>
      <c r="AB30" s="154">
        <f t="shared" ca="1" si="1"/>
        <v>52.770089274380098</v>
      </c>
      <c r="AC30" s="153">
        <f t="shared" ca="1" si="2"/>
        <v>52.567620871305699</v>
      </c>
      <c r="AD30" s="154">
        <f t="shared" ca="1" si="3"/>
        <v>52.365014976840101</v>
      </c>
      <c r="AE30" s="154">
        <f t="shared" ca="1" si="5"/>
        <v>52.770089274380098</v>
      </c>
      <c r="AF30" s="154">
        <f t="shared" ca="1" si="6"/>
        <v>52.365014976840101</v>
      </c>
    </row>
    <row r="31" spans="2:32">
      <c r="W31" s="125">
        <f t="shared" si="4"/>
        <v>76</v>
      </c>
      <c r="X31" s="125">
        <v>50</v>
      </c>
      <c r="Z31" s="126">
        <v>40513</v>
      </c>
      <c r="AA31" s="154">
        <f t="shared" ca="1" si="0"/>
        <v>51.896597063379197</v>
      </c>
      <c r="AB31" s="154">
        <f t="shared" ca="1" si="1"/>
        <v>52.691345314687098</v>
      </c>
      <c r="AC31" s="153">
        <f t="shared" ca="1" si="2"/>
        <v>51.973638924508002</v>
      </c>
      <c r="AD31" s="154">
        <f t="shared" ca="1" si="3"/>
        <v>52.584957342604902</v>
      </c>
      <c r="AE31" s="154">
        <f t="shared" ca="1" si="5"/>
        <v>52.691345314687098</v>
      </c>
      <c r="AF31" s="154">
        <f t="shared" ca="1" si="6"/>
        <v>52.584957342604902</v>
      </c>
    </row>
    <row r="32" spans="2:32">
      <c r="W32" s="125">
        <f t="shared" si="4"/>
        <v>77</v>
      </c>
      <c r="X32" s="125">
        <v>50</v>
      </c>
      <c r="Z32" s="126">
        <v>40544</v>
      </c>
      <c r="AA32" s="154">
        <f t="shared" ca="1" si="0"/>
        <v>52.4455126490449</v>
      </c>
      <c r="AB32" s="154">
        <f t="shared" ca="1" si="1"/>
        <v>52.7327152049292</v>
      </c>
      <c r="AC32" s="153">
        <f t="shared" ca="1" si="2"/>
        <v>53.541478713849799</v>
      </c>
      <c r="AD32" s="154">
        <f t="shared" ca="1" si="3"/>
        <v>52.8162153833823</v>
      </c>
      <c r="AE32" s="154">
        <f t="shared" ca="1" si="5"/>
        <v>52.7327152049292</v>
      </c>
      <c r="AF32" s="154">
        <f t="shared" ca="1" si="6"/>
        <v>52.8162153833823</v>
      </c>
    </row>
    <row r="33" spans="23:32">
      <c r="W33" s="125">
        <f t="shared" si="4"/>
        <v>78</v>
      </c>
      <c r="X33" s="125">
        <v>50</v>
      </c>
      <c r="Z33" s="126">
        <v>40575</v>
      </c>
      <c r="AA33" s="154">
        <f t="shared" ca="1" si="0"/>
        <v>53.221207974101397</v>
      </c>
      <c r="AB33" s="154">
        <f t="shared" ca="1" si="1"/>
        <v>52.856967490517299</v>
      </c>
      <c r="AC33" s="153">
        <f t="shared" ca="1" si="2"/>
        <v>53.319376565621802</v>
      </c>
      <c r="AD33" s="154">
        <f t="shared" ca="1" si="3"/>
        <v>53.0043443892583</v>
      </c>
      <c r="AE33" s="154">
        <f t="shared" ca="1" si="5"/>
        <v>52.856967490517299</v>
      </c>
      <c r="AF33" s="154">
        <f t="shared" ca="1" si="6"/>
        <v>53.0043443892583</v>
      </c>
    </row>
    <row r="34" spans="23:32">
      <c r="W34" s="125">
        <f t="shared" si="4"/>
        <v>79</v>
      </c>
      <c r="X34" s="125">
        <v>50</v>
      </c>
      <c r="Z34" s="126">
        <v>40603</v>
      </c>
      <c r="AA34" s="154">
        <f t="shared" ca="1" si="0"/>
        <v>53.287099541517598</v>
      </c>
      <c r="AB34" s="154">
        <f t="shared" ca="1" si="1"/>
        <v>52.959352613404697</v>
      </c>
      <c r="AC34" s="153">
        <f t="shared" ca="1" si="2"/>
        <v>52.714908960227802</v>
      </c>
      <c r="AD34" s="154">
        <f t="shared" ca="1" si="3"/>
        <v>53.088996344122997</v>
      </c>
      <c r="AE34" s="154">
        <f t="shared" ca="1" si="5"/>
        <v>52.959352613404697</v>
      </c>
      <c r="AF34" s="154">
        <f t="shared" ca="1" si="6"/>
        <v>53.088996344122997</v>
      </c>
    </row>
    <row r="35" spans="23:32">
      <c r="W35" s="125">
        <f t="shared" si="4"/>
        <v>80</v>
      </c>
      <c r="X35" s="125">
        <v>50</v>
      </c>
      <c r="Z35" s="126">
        <v>40634</v>
      </c>
      <c r="AA35" s="154">
        <f t="shared" ref="AA35:AA66" ca="1" si="7">INDIRECT(CONCATENATE("Manufacturero!$E$",W35))</f>
        <v>52.625480385071398</v>
      </c>
      <c r="AB35" s="154">
        <f t="shared" ref="AB35:AB66" ca="1" si="8">INDIRECT(CONCATENATE("Manufacturero!$H$",W35))</f>
        <v>52.938368161675697</v>
      </c>
      <c r="AC35" s="153">
        <f t="shared" ref="AC35:AC66" ca="1" si="9">INDIRECT(CONCATENATE("'No Manufacturero'!$E$",W35))</f>
        <v>52.841322795572196</v>
      </c>
      <c r="AD35" s="154">
        <f t="shared" ref="AD35:AD66" ca="1" si="10">INDIRECT(CONCATENATE("'No Manufacturero'!$H$",W35))</f>
        <v>53.067598346863598</v>
      </c>
      <c r="AE35" s="154">
        <f t="shared" ref="AE35:AE66" ca="1" si="11">+AB35</f>
        <v>52.938368161675697</v>
      </c>
      <c r="AF35" s="154">
        <f t="shared" ca="1" si="6"/>
        <v>53.067598346863598</v>
      </c>
    </row>
    <row r="36" spans="23:32">
      <c r="W36" s="125">
        <f t="shared" ref="W36:W67" si="12">+W35+1</f>
        <v>81</v>
      </c>
      <c r="X36" s="125">
        <v>50</v>
      </c>
      <c r="Z36" s="126">
        <v>40664</v>
      </c>
      <c r="AA36" s="154">
        <f t="shared" ca="1" si="7"/>
        <v>52.822926960569703</v>
      </c>
      <c r="AB36" s="154">
        <f t="shared" ca="1" si="8"/>
        <v>52.7136048226211</v>
      </c>
      <c r="AC36" s="153">
        <f t="shared" ca="1" si="9"/>
        <v>53.215461674217799</v>
      </c>
      <c r="AD36" s="154">
        <f t="shared" ca="1" si="10"/>
        <v>52.977398702258903</v>
      </c>
      <c r="AE36" s="154">
        <f t="shared" ca="1" si="11"/>
        <v>52.7136048226211</v>
      </c>
      <c r="AF36" s="154">
        <f t="shared" ca="1" si="6"/>
        <v>52.977398702258903</v>
      </c>
    </row>
    <row r="37" spans="23:32">
      <c r="W37" s="125">
        <f t="shared" si="12"/>
        <v>82</v>
      </c>
      <c r="X37" s="125">
        <v>50</v>
      </c>
      <c r="Z37" s="126">
        <v>40695</v>
      </c>
      <c r="AA37" s="154">
        <f t="shared" ca="1" si="7"/>
        <v>53.369271712293603</v>
      </c>
      <c r="AB37" s="154">
        <f t="shared" ca="1" si="8"/>
        <v>52.307757571833498</v>
      </c>
      <c r="AC37" s="153">
        <f t="shared" ca="1" si="9"/>
        <v>53.007966737860201</v>
      </c>
      <c r="AD37" s="154">
        <f t="shared" ca="1" si="10"/>
        <v>52.860431069638103</v>
      </c>
      <c r="AE37" s="154">
        <f t="shared" ca="1" si="11"/>
        <v>52.307757571833498</v>
      </c>
      <c r="AF37" s="154">
        <f t="shared" ca="1" si="6"/>
        <v>52.860431069638103</v>
      </c>
    </row>
    <row r="38" spans="23:32">
      <c r="W38" s="125">
        <f t="shared" si="12"/>
        <v>83</v>
      </c>
      <c r="X38" s="125">
        <v>50</v>
      </c>
      <c r="Z38" s="126">
        <v>40725</v>
      </c>
      <c r="AA38" s="154">
        <f t="shared" ca="1" si="7"/>
        <v>51.157802432641603</v>
      </c>
      <c r="AB38" s="154">
        <f t="shared" ca="1" si="8"/>
        <v>51.872568067562099</v>
      </c>
      <c r="AC38" s="153">
        <f t="shared" ca="1" si="9"/>
        <v>52.886403802117599</v>
      </c>
      <c r="AD38" s="154">
        <f t="shared" ca="1" si="10"/>
        <v>52.787150901224202</v>
      </c>
      <c r="AE38" s="154">
        <f t="shared" ca="1" si="11"/>
        <v>51.872568067562099</v>
      </c>
      <c r="AF38" s="154">
        <f t="shared" ca="1" si="6"/>
        <v>52.787150901224202</v>
      </c>
    </row>
    <row r="39" spans="23:32">
      <c r="W39" s="125">
        <f t="shared" si="12"/>
        <v>84</v>
      </c>
      <c r="X39" s="125">
        <v>50</v>
      </c>
      <c r="Y39" s="127" t="s">
        <v>80</v>
      </c>
      <c r="Z39" s="126">
        <v>40756</v>
      </c>
      <c r="AA39" s="154">
        <f t="shared" ca="1" si="7"/>
        <v>51.420657904004003</v>
      </c>
      <c r="AB39" s="154">
        <f t="shared" ca="1" si="8"/>
        <v>51.574277869576299</v>
      </c>
      <c r="AC39" s="153">
        <f t="shared" ca="1" si="9"/>
        <v>52.432077758411602</v>
      </c>
      <c r="AD39" s="154">
        <f t="shared" ca="1" si="10"/>
        <v>52.7921272127384</v>
      </c>
      <c r="AE39" s="154">
        <f t="shared" ca="1" si="11"/>
        <v>51.574277869576299</v>
      </c>
      <c r="AF39" s="154">
        <f t="shared" ca="1" si="6"/>
        <v>52.7921272127384</v>
      </c>
    </row>
    <row r="40" spans="23:32">
      <c r="W40" s="125">
        <f t="shared" si="12"/>
        <v>85</v>
      </c>
      <c r="X40" s="125">
        <v>50</v>
      </c>
      <c r="Z40" s="126">
        <v>40787</v>
      </c>
      <c r="AA40" s="154">
        <f t="shared" ca="1" si="7"/>
        <v>50.895878546871401</v>
      </c>
      <c r="AB40" s="154">
        <f t="shared" ca="1" si="8"/>
        <v>51.548118425640801</v>
      </c>
      <c r="AC40" s="153">
        <f t="shared" ca="1" si="9"/>
        <v>49.962845954822697</v>
      </c>
      <c r="AD40" s="154">
        <f t="shared" ca="1" si="10"/>
        <v>52.814953079267497</v>
      </c>
      <c r="AE40" s="154">
        <f t="shared" ca="1" si="11"/>
        <v>51.548118425640801</v>
      </c>
      <c r="AF40" s="154">
        <f t="shared" ca="1" si="6"/>
        <v>52.814953079267497</v>
      </c>
    </row>
    <row r="41" spans="23:32">
      <c r="W41" s="125">
        <f t="shared" si="12"/>
        <v>86</v>
      </c>
      <c r="X41" s="125">
        <v>50</v>
      </c>
      <c r="Z41" s="126">
        <v>40817</v>
      </c>
      <c r="AA41" s="154">
        <f t="shared" ca="1" si="7"/>
        <v>51.813273359306798</v>
      </c>
      <c r="AB41" s="154">
        <f t="shared" ca="1" si="8"/>
        <v>51.791526912287402</v>
      </c>
      <c r="AC41" s="153">
        <f t="shared" ca="1" si="9"/>
        <v>52.8238613390672</v>
      </c>
      <c r="AD41" s="154">
        <f t="shared" ca="1" si="10"/>
        <v>52.866344481323999</v>
      </c>
      <c r="AE41" s="154">
        <f t="shared" ca="1" si="11"/>
        <v>51.791526912287402</v>
      </c>
      <c r="AF41" s="154">
        <f t="shared" ca="1" si="6"/>
        <v>52.866344481323999</v>
      </c>
    </row>
    <row r="42" spans="23:32">
      <c r="W42" s="125">
        <f t="shared" si="12"/>
        <v>87</v>
      </c>
      <c r="X42" s="125">
        <v>50</v>
      </c>
      <c r="Z42" s="126">
        <v>40848</v>
      </c>
      <c r="AA42" s="154">
        <f t="shared" ca="1" si="7"/>
        <v>52.327246926782003</v>
      </c>
      <c r="AB42" s="154">
        <f t="shared" ca="1" si="8"/>
        <v>52.1773142890017</v>
      </c>
      <c r="AC42" s="153">
        <f t="shared" ca="1" si="9"/>
        <v>53.458268075005002</v>
      </c>
      <c r="AD42" s="154">
        <f t="shared" ca="1" si="10"/>
        <v>52.943864815293097</v>
      </c>
      <c r="AE42" s="154">
        <f t="shared" ca="1" si="11"/>
        <v>52.1773142890017</v>
      </c>
      <c r="AF42" s="154">
        <f t="shared" ca="1" si="6"/>
        <v>52.943864815293097</v>
      </c>
    </row>
    <row r="43" spans="23:32">
      <c r="W43" s="125">
        <f t="shared" si="12"/>
        <v>88</v>
      </c>
      <c r="X43" s="125">
        <v>50</v>
      </c>
      <c r="Z43" s="126">
        <v>40878</v>
      </c>
      <c r="AA43" s="154">
        <f t="shared" ca="1" si="7"/>
        <v>52.830325595741598</v>
      </c>
      <c r="AB43" s="154">
        <f t="shared" ca="1" si="8"/>
        <v>52.538151245795703</v>
      </c>
      <c r="AC43" s="153">
        <f t="shared" ca="1" si="9"/>
        <v>53.246553908762898</v>
      </c>
      <c r="AD43" s="154">
        <f t="shared" ca="1" si="10"/>
        <v>53.038303138118799</v>
      </c>
      <c r="AE43" s="154">
        <f t="shared" ca="1" si="11"/>
        <v>52.538151245795703</v>
      </c>
      <c r="AF43" s="154">
        <f t="shared" ca="1" si="6"/>
        <v>53.038303138118799</v>
      </c>
    </row>
    <row r="44" spans="23:32">
      <c r="W44" s="125">
        <f t="shared" si="12"/>
        <v>89</v>
      </c>
      <c r="X44" s="125">
        <v>50</v>
      </c>
      <c r="Z44" s="126">
        <v>40909</v>
      </c>
      <c r="AA44" s="154">
        <f t="shared" ca="1" si="7"/>
        <v>52.831126745896299</v>
      </c>
      <c r="AB44" s="154">
        <f t="shared" ca="1" si="8"/>
        <v>52.758408922754001</v>
      </c>
      <c r="AC44" s="153">
        <f t="shared" ca="1" si="9"/>
        <v>52.654782284541099</v>
      </c>
      <c r="AD44" s="154">
        <f t="shared" ca="1" si="10"/>
        <v>53.147238580007297</v>
      </c>
      <c r="AE44" s="154">
        <f t="shared" ca="1" si="11"/>
        <v>52.758408922754001</v>
      </c>
      <c r="AF44" s="154">
        <f t="shared" ca="1" si="6"/>
        <v>53.147238580007297</v>
      </c>
    </row>
    <row r="45" spans="23:32">
      <c r="W45" s="125">
        <f t="shared" si="12"/>
        <v>90</v>
      </c>
      <c r="X45" s="125">
        <v>50</v>
      </c>
      <c r="Z45" s="126">
        <v>40940</v>
      </c>
      <c r="AA45" s="154">
        <f t="shared" ca="1" si="7"/>
        <v>53.881664406127399</v>
      </c>
      <c r="AB45" s="154">
        <f t="shared" ca="1" si="8"/>
        <v>52.835332928386002</v>
      </c>
      <c r="AC45" s="153">
        <f t="shared" ca="1" si="9"/>
        <v>52.830997660716498</v>
      </c>
      <c r="AD45" s="154">
        <f t="shared" ca="1" si="10"/>
        <v>53.245966150317997</v>
      </c>
      <c r="AE45" s="154">
        <f t="shared" ca="1" si="11"/>
        <v>52.835332928386002</v>
      </c>
      <c r="AF45" s="154">
        <f t="shared" ca="1" si="6"/>
        <v>53.245966150317997</v>
      </c>
    </row>
    <row r="46" spans="23:32">
      <c r="W46" s="125">
        <f t="shared" si="12"/>
        <v>91</v>
      </c>
      <c r="X46" s="125">
        <v>50</v>
      </c>
      <c r="Z46" s="126">
        <v>40969</v>
      </c>
      <c r="AA46" s="154">
        <f t="shared" ca="1" si="7"/>
        <v>51.795510344550102</v>
      </c>
      <c r="AB46" s="154">
        <f t="shared" ca="1" si="8"/>
        <v>52.901878361270803</v>
      </c>
      <c r="AC46" s="153">
        <f t="shared" ca="1" si="9"/>
        <v>53.865313551824102</v>
      </c>
      <c r="AD46" s="154">
        <f t="shared" ca="1" si="10"/>
        <v>53.295721909509702</v>
      </c>
      <c r="AE46" s="154">
        <f t="shared" ca="1" si="11"/>
        <v>52.901878361270803</v>
      </c>
      <c r="AF46" s="154">
        <f t="shared" ca="1" si="6"/>
        <v>53.295721909509702</v>
      </c>
    </row>
    <row r="47" spans="23:32">
      <c r="W47" s="125">
        <f t="shared" si="12"/>
        <v>92</v>
      </c>
      <c r="X47" s="125">
        <v>50</v>
      </c>
      <c r="Z47" s="126">
        <v>41000</v>
      </c>
      <c r="AA47" s="154">
        <f t="shared" ca="1" si="7"/>
        <v>52.209785678201598</v>
      </c>
      <c r="AB47" s="154">
        <f t="shared" ca="1" si="8"/>
        <v>52.980117119414402</v>
      </c>
      <c r="AC47" s="153">
        <f t="shared" ca="1" si="9"/>
        <v>53.204691708427603</v>
      </c>
      <c r="AD47" s="154">
        <f t="shared" ca="1" si="10"/>
        <v>53.316798376707503</v>
      </c>
      <c r="AE47" s="154">
        <f t="shared" ca="1" si="11"/>
        <v>52.980117119414402</v>
      </c>
      <c r="AF47" s="154">
        <f t="shared" ca="1" si="6"/>
        <v>53.316798376707503</v>
      </c>
    </row>
    <row r="48" spans="23:32">
      <c r="W48" s="125">
        <f t="shared" si="12"/>
        <v>93</v>
      </c>
      <c r="X48" s="125">
        <v>50</v>
      </c>
      <c r="Z48" s="126">
        <v>41030</v>
      </c>
      <c r="AA48" s="154">
        <f t="shared" ca="1" si="7"/>
        <v>53.257500211365603</v>
      </c>
      <c r="AB48" s="154">
        <f t="shared" ca="1" si="8"/>
        <v>53.050713538099103</v>
      </c>
      <c r="AC48" s="153">
        <f t="shared" ca="1" si="9"/>
        <v>55.176195277959103</v>
      </c>
      <c r="AD48" s="154">
        <f t="shared" ca="1" si="10"/>
        <v>53.361814242952804</v>
      </c>
      <c r="AE48" s="154">
        <f t="shared" ca="1" si="11"/>
        <v>53.050713538099103</v>
      </c>
      <c r="AF48" s="154">
        <f t="shared" ca="1" si="6"/>
        <v>53.361814242952804</v>
      </c>
    </row>
    <row r="49" spans="23:32">
      <c r="W49" s="125">
        <f t="shared" si="12"/>
        <v>94</v>
      </c>
      <c r="X49" s="125">
        <v>50</v>
      </c>
      <c r="Z49" s="126">
        <v>41061</v>
      </c>
      <c r="AA49" s="154">
        <f t="shared" ca="1" si="7"/>
        <v>55.783700044138698</v>
      </c>
      <c r="AB49" s="154">
        <f t="shared" ca="1" si="8"/>
        <v>53.011572801523698</v>
      </c>
      <c r="AC49" s="153">
        <f t="shared" ca="1" si="9"/>
        <v>53.300250824750698</v>
      </c>
      <c r="AD49" s="154">
        <f t="shared" ca="1" si="10"/>
        <v>53.430760834298901</v>
      </c>
      <c r="AE49" s="154">
        <f t="shared" ca="1" si="11"/>
        <v>53.011572801523698</v>
      </c>
      <c r="AF49" s="154">
        <f t="shared" ca="1" si="6"/>
        <v>53.430760834298901</v>
      </c>
    </row>
    <row r="50" spans="23:32">
      <c r="W50" s="125">
        <f t="shared" si="12"/>
        <v>95</v>
      </c>
      <c r="X50" s="125">
        <v>50</v>
      </c>
      <c r="Z50" s="126">
        <v>41091</v>
      </c>
      <c r="AA50" s="154">
        <f t="shared" ca="1" si="7"/>
        <v>53.208483784431401</v>
      </c>
      <c r="AB50" s="154">
        <f t="shared" ca="1" si="8"/>
        <v>52.8174601832729</v>
      </c>
      <c r="AC50" s="153">
        <f t="shared" ca="1" si="9"/>
        <v>52.642186146559098</v>
      </c>
      <c r="AD50" s="154">
        <f t="shared" ca="1" si="10"/>
        <v>53.499352046407402</v>
      </c>
      <c r="AE50" s="154">
        <f t="shared" ca="1" si="11"/>
        <v>52.8174601832729</v>
      </c>
      <c r="AF50" s="154">
        <f t="shared" ca="1" si="6"/>
        <v>53.499352046407402</v>
      </c>
    </row>
    <row r="51" spans="23:32">
      <c r="W51" s="125">
        <f t="shared" si="12"/>
        <v>96</v>
      </c>
      <c r="X51" s="125">
        <v>50</v>
      </c>
      <c r="Y51" s="127" t="s">
        <v>81</v>
      </c>
      <c r="Z51" s="126">
        <v>41122</v>
      </c>
      <c r="AA51" s="154">
        <f t="shared" ca="1" si="7"/>
        <v>52.829090495575002</v>
      </c>
      <c r="AB51" s="154">
        <f t="shared" ca="1" si="8"/>
        <v>52.512393345717904</v>
      </c>
      <c r="AC51" s="153">
        <f t="shared" ca="1" si="9"/>
        <v>53.401765670679801</v>
      </c>
      <c r="AD51" s="154">
        <f t="shared" ca="1" si="10"/>
        <v>53.576404796765303</v>
      </c>
      <c r="AE51" s="154">
        <f t="shared" ca="1" si="11"/>
        <v>52.512393345717904</v>
      </c>
      <c r="AF51" s="154">
        <f t="shared" ca="1" si="6"/>
        <v>53.576404796765303</v>
      </c>
    </row>
    <row r="52" spans="23:32">
      <c r="W52" s="125">
        <f t="shared" si="12"/>
        <v>97</v>
      </c>
      <c r="X52" s="125">
        <v>50</v>
      </c>
      <c r="Z52" s="126">
        <v>41153</v>
      </c>
      <c r="AA52" s="154">
        <f t="shared" ca="1" si="7"/>
        <v>50.692906371360202</v>
      </c>
      <c r="AB52" s="154">
        <f t="shared" ca="1" si="8"/>
        <v>52.222951954455702</v>
      </c>
      <c r="AC52" s="153">
        <f t="shared" ca="1" si="9"/>
        <v>54.497102027709097</v>
      </c>
      <c r="AD52" s="154">
        <f t="shared" ca="1" si="10"/>
        <v>53.6260443395064</v>
      </c>
      <c r="AE52" s="154">
        <f t="shared" ca="1" si="11"/>
        <v>52.222951954455702</v>
      </c>
      <c r="AF52" s="154">
        <f t="shared" ca="1" si="6"/>
        <v>53.6260443395064</v>
      </c>
    </row>
    <row r="53" spans="23:32">
      <c r="W53" s="125">
        <f t="shared" si="12"/>
        <v>98</v>
      </c>
      <c r="X53" s="125">
        <v>50</v>
      </c>
      <c r="Z53" s="126">
        <v>41183</v>
      </c>
      <c r="AA53" s="154">
        <f t="shared" ca="1" si="7"/>
        <v>51.785785182053601</v>
      </c>
      <c r="AB53" s="154">
        <f t="shared" ca="1" si="8"/>
        <v>52.031918190117601</v>
      </c>
      <c r="AC53" s="153">
        <f t="shared" ca="1" si="9"/>
        <v>54.003759315875897</v>
      </c>
      <c r="AD53" s="154">
        <f t="shared" ca="1" si="10"/>
        <v>53.561033531104897</v>
      </c>
      <c r="AE53" s="154">
        <f t="shared" ca="1" si="11"/>
        <v>52.031918190117601</v>
      </c>
      <c r="AF53" s="154">
        <f t="shared" ca="1" si="6"/>
        <v>53.561033531104897</v>
      </c>
    </row>
    <row r="54" spans="23:32">
      <c r="W54" s="125">
        <f t="shared" si="12"/>
        <v>99</v>
      </c>
      <c r="X54" s="125">
        <v>50</v>
      </c>
      <c r="Z54" s="126">
        <v>41214</v>
      </c>
      <c r="AA54" s="154">
        <f t="shared" ca="1" si="7"/>
        <v>51.521201405306201</v>
      </c>
      <c r="AB54" s="154">
        <f t="shared" ca="1" si="8"/>
        <v>52.034359688505297</v>
      </c>
      <c r="AC54" s="153">
        <f t="shared" ca="1" si="9"/>
        <v>52.672102633237799</v>
      </c>
      <c r="AD54" s="154">
        <f t="shared" ca="1" si="10"/>
        <v>53.343219956044599</v>
      </c>
      <c r="AE54" s="154">
        <f t="shared" ca="1" si="11"/>
        <v>52.034359688505297</v>
      </c>
      <c r="AF54" s="154">
        <f t="shared" ca="1" si="6"/>
        <v>53.343219956044599</v>
      </c>
    </row>
    <row r="55" spans="23:32">
      <c r="W55" s="125">
        <f t="shared" si="12"/>
        <v>100</v>
      </c>
      <c r="X55" s="125">
        <v>50</v>
      </c>
      <c r="Z55" s="126">
        <v>41244</v>
      </c>
      <c r="AA55" s="154">
        <f t="shared" ca="1" si="7"/>
        <v>52.653738257784703</v>
      </c>
      <c r="AB55" s="154">
        <f t="shared" ca="1" si="8"/>
        <v>52.101960580856797</v>
      </c>
      <c r="AC55" s="153">
        <f t="shared" ca="1" si="9"/>
        <v>53.107796598310102</v>
      </c>
      <c r="AD55" s="154">
        <f t="shared" ca="1" si="10"/>
        <v>52.975345816264898</v>
      </c>
      <c r="AE55" s="154">
        <f t="shared" ca="1" si="11"/>
        <v>52.101960580856797</v>
      </c>
      <c r="AF55" s="154">
        <f t="shared" ca="1" si="6"/>
        <v>52.975345816264898</v>
      </c>
    </row>
    <row r="56" spans="23:32">
      <c r="W56" s="125">
        <f t="shared" si="12"/>
        <v>101</v>
      </c>
      <c r="X56" s="125">
        <v>50</v>
      </c>
      <c r="Z56" s="126">
        <v>41275</v>
      </c>
      <c r="AA56" s="154">
        <f t="shared" ca="1" si="7"/>
        <v>52.569468116396102</v>
      </c>
      <c r="AB56" s="154">
        <f t="shared" ca="1" si="8"/>
        <v>51.951277583939799</v>
      </c>
      <c r="AC56" s="153">
        <f t="shared" ca="1" si="9"/>
        <v>52.8289113449433</v>
      </c>
      <c r="AD56" s="154">
        <f t="shared" ca="1" si="10"/>
        <v>52.508208831037003</v>
      </c>
      <c r="AE56" s="154">
        <f t="shared" ca="1" si="11"/>
        <v>51.951277583939799</v>
      </c>
      <c r="AF56" s="154">
        <f t="shared" ca="1" si="6"/>
        <v>52.508208831037003</v>
      </c>
    </row>
    <row r="57" spans="23:32">
      <c r="W57" s="125">
        <f t="shared" si="12"/>
        <v>102</v>
      </c>
      <c r="X57" s="125">
        <v>50</v>
      </c>
      <c r="Z57" s="126">
        <v>41306</v>
      </c>
      <c r="AA57" s="154">
        <f t="shared" ca="1" si="7"/>
        <v>51.948141554796699</v>
      </c>
      <c r="AB57" s="154">
        <f t="shared" ca="1" si="8"/>
        <v>51.421725776742299</v>
      </c>
      <c r="AC57" s="153">
        <f t="shared" ca="1" si="9"/>
        <v>51.638439488655202</v>
      </c>
      <c r="AD57" s="154">
        <f t="shared" ca="1" si="10"/>
        <v>52.094050892681302</v>
      </c>
      <c r="AE57" s="154">
        <f t="shared" ca="1" si="11"/>
        <v>51.421725776742299</v>
      </c>
      <c r="AF57" s="154">
        <f t="shared" ca="1" si="6"/>
        <v>52.094050892681302</v>
      </c>
    </row>
    <row r="58" spans="23:32">
      <c r="W58" s="125">
        <f t="shared" si="12"/>
        <v>103</v>
      </c>
      <c r="X58" s="125">
        <v>50</v>
      </c>
      <c r="Z58" s="126">
        <v>41334</v>
      </c>
      <c r="AA58" s="154">
        <f t="shared" ca="1" si="7"/>
        <v>50.269751760924798</v>
      </c>
      <c r="AB58" s="154">
        <f t="shared" ca="1" si="8"/>
        <v>50.5691663853721</v>
      </c>
      <c r="AC58" s="153">
        <f t="shared" ca="1" si="9"/>
        <v>51.747905205420302</v>
      </c>
      <c r="AD58" s="154">
        <f t="shared" ca="1" si="10"/>
        <v>51.815994640780403</v>
      </c>
      <c r="AE58" s="154">
        <f t="shared" ca="1" si="11"/>
        <v>50.5691663853721</v>
      </c>
      <c r="AF58" s="154">
        <f t="shared" ca="1" si="6"/>
        <v>51.815994640780403</v>
      </c>
    </row>
    <row r="59" spans="23:32">
      <c r="W59" s="125">
        <f t="shared" si="12"/>
        <v>104</v>
      </c>
      <c r="X59" s="125">
        <v>50</v>
      </c>
      <c r="Z59" s="126">
        <v>41365</v>
      </c>
      <c r="AA59" s="154">
        <f t="shared" ca="1" si="7"/>
        <v>50.379421350196203</v>
      </c>
      <c r="AB59" s="154">
        <f t="shared" ca="1" si="8"/>
        <v>49.6717112207197</v>
      </c>
      <c r="AC59" s="153">
        <f t="shared" ca="1" si="9"/>
        <v>51.893241822478601</v>
      </c>
      <c r="AD59" s="154">
        <f t="shared" ca="1" si="10"/>
        <v>51.613147076645099</v>
      </c>
      <c r="AE59" s="154">
        <f t="shared" ca="1" si="11"/>
        <v>49.6717112207197</v>
      </c>
      <c r="AF59" s="154">
        <f t="shared" ca="1" si="6"/>
        <v>51.613147076645099</v>
      </c>
    </row>
    <row r="60" spans="23:32">
      <c r="W60" s="125">
        <f t="shared" si="12"/>
        <v>105</v>
      </c>
      <c r="X60" s="125">
        <v>50</v>
      </c>
      <c r="Z60" s="126">
        <v>41395</v>
      </c>
      <c r="AA60" s="154">
        <f t="shared" ca="1" si="7"/>
        <v>47.8272332815203</v>
      </c>
      <c r="AB60" s="154">
        <f t="shared" ca="1" si="8"/>
        <v>48.996344560846303</v>
      </c>
      <c r="AC60" s="153">
        <f t="shared" ca="1" si="9"/>
        <v>50.681034997093597</v>
      </c>
      <c r="AD60" s="154">
        <f t="shared" ca="1" si="10"/>
        <v>51.386695456054802</v>
      </c>
      <c r="AE60" s="154">
        <f t="shared" ca="1" si="11"/>
        <v>48.996344560846303</v>
      </c>
      <c r="AF60" s="154">
        <f t="shared" ca="1" si="6"/>
        <v>51.386695456054802</v>
      </c>
    </row>
    <row r="61" spans="23:32">
      <c r="W61" s="125">
        <f t="shared" si="12"/>
        <v>106</v>
      </c>
      <c r="X61" s="125">
        <v>50</v>
      </c>
      <c r="Z61" s="126">
        <v>41426</v>
      </c>
      <c r="AA61" s="154">
        <f t="shared" ca="1" si="7"/>
        <v>47.176568507017898</v>
      </c>
      <c r="AB61" s="154">
        <f t="shared" ca="1" si="8"/>
        <v>48.646216724888703</v>
      </c>
      <c r="AC61" s="153">
        <f t="shared" ca="1" si="9"/>
        <v>51.743011877649003</v>
      </c>
      <c r="AD61" s="154">
        <f t="shared" ca="1" si="10"/>
        <v>51.0867538416503</v>
      </c>
      <c r="AE61" s="154">
        <f t="shared" ca="1" si="11"/>
        <v>48.646216724888703</v>
      </c>
      <c r="AF61" s="154">
        <f t="shared" ca="1" si="6"/>
        <v>51.0867538416503</v>
      </c>
    </row>
    <row r="62" spans="23:32">
      <c r="W62" s="125">
        <f t="shared" si="12"/>
        <v>107</v>
      </c>
      <c r="X62" s="125">
        <v>50</v>
      </c>
      <c r="Z62" s="126">
        <v>41456</v>
      </c>
      <c r="AA62" s="154">
        <f t="shared" ca="1" si="7"/>
        <v>49.427166913091298</v>
      </c>
      <c r="AB62" s="154">
        <f t="shared" ca="1" si="8"/>
        <v>48.653508944440397</v>
      </c>
      <c r="AC62" s="153">
        <f t="shared" ca="1" si="9"/>
        <v>51.613843668948498</v>
      </c>
      <c r="AD62" s="154">
        <f t="shared" ca="1" si="10"/>
        <v>50.7611475980043</v>
      </c>
      <c r="AE62" s="154">
        <f t="shared" ca="1" si="11"/>
        <v>48.653508944440397</v>
      </c>
      <c r="AF62" s="154">
        <f t="shared" ca="1" si="6"/>
        <v>50.7611475980043</v>
      </c>
    </row>
    <row r="63" spans="23:32">
      <c r="W63" s="125">
        <f t="shared" si="12"/>
        <v>108</v>
      </c>
      <c r="X63" s="125">
        <v>50</v>
      </c>
      <c r="Y63" s="127" t="s">
        <v>82</v>
      </c>
      <c r="Z63" s="126">
        <v>41487</v>
      </c>
      <c r="AA63" s="154">
        <f t="shared" ca="1" si="7"/>
        <v>49.425950077610203</v>
      </c>
      <c r="AB63" s="154">
        <f t="shared" ca="1" si="8"/>
        <v>48.907672661330601</v>
      </c>
      <c r="AC63" s="153">
        <f t="shared" ca="1" si="9"/>
        <v>50.0356118827712</v>
      </c>
      <c r="AD63" s="154">
        <f t="shared" ca="1" si="10"/>
        <v>50.5049841115259</v>
      </c>
      <c r="AE63" s="154">
        <f t="shared" ca="1" si="11"/>
        <v>48.907672661330601</v>
      </c>
      <c r="AF63" s="154">
        <f t="shared" ca="1" si="6"/>
        <v>50.5049841115259</v>
      </c>
    </row>
    <row r="64" spans="23:32">
      <c r="W64" s="125">
        <f t="shared" si="12"/>
        <v>109</v>
      </c>
      <c r="X64" s="125">
        <v>50</v>
      </c>
      <c r="Z64" s="126">
        <v>41518</v>
      </c>
      <c r="AA64" s="154">
        <f t="shared" ca="1" si="7"/>
        <v>50.083257027939403</v>
      </c>
      <c r="AB64" s="154">
        <f t="shared" ca="1" si="8"/>
        <v>49.226493516692898</v>
      </c>
      <c r="AC64" s="153">
        <f t="shared" ca="1" si="9"/>
        <v>49.788255882806901</v>
      </c>
      <c r="AD64" s="154">
        <f t="shared" ca="1" si="10"/>
        <v>50.457168964616997</v>
      </c>
      <c r="AE64" s="154">
        <f t="shared" ca="1" si="11"/>
        <v>49.226493516692898</v>
      </c>
      <c r="AF64" s="154">
        <f t="shared" ca="1" si="6"/>
        <v>50.457168964616997</v>
      </c>
    </row>
    <row r="65" spans="23:32">
      <c r="W65" s="125">
        <f t="shared" si="12"/>
        <v>110</v>
      </c>
      <c r="X65" s="125">
        <v>50</v>
      </c>
      <c r="Z65" s="126">
        <v>41548</v>
      </c>
      <c r="AA65" s="154">
        <f t="shared" ca="1" si="7"/>
        <v>48.351913583614603</v>
      </c>
      <c r="AB65" s="154">
        <f t="shared" ca="1" si="8"/>
        <v>49.561125805735003</v>
      </c>
      <c r="AC65" s="153">
        <f t="shared" ca="1" si="9"/>
        <v>50.266986282053402</v>
      </c>
      <c r="AD65" s="154">
        <f t="shared" ca="1" si="10"/>
        <v>50.710449478909801</v>
      </c>
      <c r="AE65" s="154">
        <f t="shared" ca="1" si="11"/>
        <v>49.561125805735003</v>
      </c>
      <c r="AF65" s="154">
        <f t="shared" ca="1" si="6"/>
        <v>50.710449478909801</v>
      </c>
    </row>
    <row r="66" spans="23:32">
      <c r="W66" s="125">
        <f t="shared" si="12"/>
        <v>111</v>
      </c>
      <c r="X66" s="125">
        <v>50</v>
      </c>
      <c r="Z66" s="126">
        <v>41579</v>
      </c>
      <c r="AA66" s="154">
        <f t="shared" ca="1" si="7"/>
        <v>49.777925454011402</v>
      </c>
      <c r="AB66" s="154">
        <f t="shared" ca="1" si="8"/>
        <v>49.919170845083102</v>
      </c>
      <c r="AC66" s="153">
        <f t="shared" ca="1" si="9"/>
        <v>50.798347008195798</v>
      </c>
      <c r="AD66" s="154">
        <f t="shared" ca="1" si="10"/>
        <v>51.184169557502798</v>
      </c>
      <c r="AE66" s="154">
        <f t="shared" ca="1" si="11"/>
        <v>49.919170845083102</v>
      </c>
      <c r="AF66" s="154">
        <f t="shared" ca="1" si="6"/>
        <v>51.184169557502798</v>
      </c>
    </row>
    <row r="67" spans="23:32">
      <c r="W67" s="125">
        <f t="shared" si="12"/>
        <v>112</v>
      </c>
      <c r="X67" s="125">
        <v>50</v>
      </c>
      <c r="Z67" s="126">
        <v>41609</v>
      </c>
      <c r="AA67" s="154">
        <f t="shared" ref="AA67:AA98" ca="1" si="13">INDIRECT(CONCATENATE("Manufacturero!$E$",W67))</f>
        <v>51.0725052736422</v>
      </c>
      <c r="AB67" s="154">
        <f t="shared" ref="AB67:AB98" ca="1" si="14">INDIRECT(CONCATENATE("Manufacturero!$H$",W67))</f>
        <v>50.3425629782733</v>
      </c>
      <c r="AC67" s="153">
        <f t="shared" ref="AC67:AC98" ca="1" si="15">INDIRECT(CONCATENATE("'No Manufacturero'!$E$",W67))</f>
        <v>53.539688376055501</v>
      </c>
      <c r="AD67" s="154">
        <f t="shared" ref="AD67:AD98" ca="1" si="16">INDIRECT(CONCATENATE("'No Manufacturero'!$H$",W67))</f>
        <v>51.698065582889498</v>
      </c>
      <c r="AE67" s="154">
        <f t="shared" ref="AE67:AE98" ca="1" si="17">+AB67</f>
        <v>50.3425629782733</v>
      </c>
      <c r="AF67" s="154">
        <f t="shared" ca="1" si="6"/>
        <v>51.698065582889498</v>
      </c>
    </row>
    <row r="68" spans="23:32">
      <c r="W68" s="125">
        <f t="shared" ref="W68:W99" si="18">+W67+1</f>
        <v>113</v>
      </c>
      <c r="X68" s="125">
        <v>50</v>
      </c>
      <c r="Z68" s="126">
        <v>41640</v>
      </c>
      <c r="AA68" s="154">
        <f t="shared" ca="1" si="13"/>
        <v>50.284251388060902</v>
      </c>
      <c r="AB68" s="154">
        <f t="shared" ca="1" si="14"/>
        <v>50.900269534071597</v>
      </c>
      <c r="AC68" s="153">
        <f t="shared" ca="1" si="15"/>
        <v>52.573467524314403</v>
      </c>
      <c r="AD68" s="154">
        <f t="shared" ca="1" si="16"/>
        <v>52.037249929288897</v>
      </c>
      <c r="AE68" s="154">
        <f t="shared" ca="1" si="17"/>
        <v>50.900269534071597</v>
      </c>
      <c r="AF68" s="154">
        <f t="shared" ref="AF68:AF131" ca="1" si="19">+AD68</f>
        <v>52.037249929288897</v>
      </c>
    </row>
    <row r="69" spans="23:32">
      <c r="W69" s="125">
        <f t="shared" si="18"/>
        <v>114</v>
      </c>
      <c r="X69" s="125">
        <v>50</v>
      </c>
      <c r="Z69" s="126">
        <v>41671</v>
      </c>
      <c r="AA69" s="154">
        <f t="shared" ca="1" si="13"/>
        <v>50.7652508365599</v>
      </c>
      <c r="AB69" s="154">
        <f t="shared" ca="1" si="14"/>
        <v>51.442023198572997</v>
      </c>
      <c r="AC69" s="153">
        <f t="shared" ca="1" si="15"/>
        <v>52.328008431434597</v>
      </c>
      <c r="AD69" s="154">
        <f t="shared" ca="1" si="16"/>
        <v>51.992880871060997</v>
      </c>
      <c r="AE69" s="154">
        <f t="shared" ca="1" si="17"/>
        <v>51.442023198572997</v>
      </c>
      <c r="AF69" s="154">
        <f t="shared" ca="1" si="19"/>
        <v>51.992880871060997</v>
      </c>
    </row>
    <row r="70" spans="23:32">
      <c r="W70" s="125">
        <f t="shared" si="18"/>
        <v>115</v>
      </c>
      <c r="X70" s="125">
        <v>50</v>
      </c>
      <c r="Z70" s="126">
        <v>41699</v>
      </c>
      <c r="AA70" s="154">
        <f t="shared" ca="1" si="13"/>
        <v>53.278739417764001</v>
      </c>
      <c r="AB70" s="154">
        <f t="shared" ca="1" si="14"/>
        <v>51.744029663057098</v>
      </c>
      <c r="AC70" s="153">
        <f t="shared" ca="1" si="15"/>
        <v>51.793002333270898</v>
      </c>
      <c r="AD70" s="154">
        <f t="shared" ca="1" si="16"/>
        <v>51.603212831865697</v>
      </c>
      <c r="AE70" s="154">
        <f t="shared" ca="1" si="17"/>
        <v>51.744029663057098</v>
      </c>
      <c r="AF70" s="154">
        <f t="shared" ca="1" si="19"/>
        <v>51.603212831865697</v>
      </c>
    </row>
    <row r="71" spans="23:32">
      <c r="W71" s="125">
        <f t="shared" si="18"/>
        <v>116</v>
      </c>
      <c r="X71" s="125">
        <v>50</v>
      </c>
      <c r="Z71" s="126">
        <v>41730</v>
      </c>
      <c r="AA71" s="154">
        <f t="shared" ca="1" si="13"/>
        <v>51.544102875600402</v>
      </c>
      <c r="AB71" s="154">
        <f t="shared" ca="1" si="14"/>
        <v>51.7325957690135</v>
      </c>
      <c r="AC71" s="153">
        <f t="shared" ca="1" si="15"/>
        <v>50.648529449416301</v>
      </c>
      <c r="AD71" s="154">
        <f t="shared" ca="1" si="16"/>
        <v>51.109837311236397</v>
      </c>
      <c r="AE71" s="154">
        <f t="shared" ca="1" si="17"/>
        <v>51.7325957690135</v>
      </c>
      <c r="AF71" s="154">
        <f t="shared" ca="1" si="19"/>
        <v>51.109837311236397</v>
      </c>
    </row>
    <row r="72" spans="23:32">
      <c r="W72" s="125">
        <f t="shared" si="18"/>
        <v>117</v>
      </c>
      <c r="X72" s="125">
        <v>50</v>
      </c>
      <c r="Z72" s="126">
        <v>41760</v>
      </c>
      <c r="AA72" s="154">
        <f t="shared" ca="1" si="13"/>
        <v>52.174102343305698</v>
      </c>
      <c r="AB72" s="154">
        <f t="shared" ca="1" si="14"/>
        <v>51.559546088930297</v>
      </c>
      <c r="AC72" s="153">
        <f t="shared" ca="1" si="15"/>
        <v>50.530624728511398</v>
      </c>
      <c r="AD72" s="154">
        <f t="shared" ca="1" si="16"/>
        <v>50.7521544869549</v>
      </c>
      <c r="AE72" s="154">
        <f t="shared" ca="1" si="17"/>
        <v>51.559546088930297</v>
      </c>
      <c r="AF72" s="154">
        <f t="shared" ca="1" si="19"/>
        <v>50.7521544869549</v>
      </c>
    </row>
    <row r="73" spans="23:32">
      <c r="W73" s="125">
        <f t="shared" si="18"/>
        <v>118</v>
      </c>
      <c r="X73" s="125">
        <v>50</v>
      </c>
      <c r="Z73" s="126">
        <v>41791</v>
      </c>
      <c r="AA73" s="154">
        <f t="shared" ca="1" si="13"/>
        <v>51.232852207396498</v>
      </c>
      <c r="AB73" s="154">
        <f t="shared" ca="1" si="14"/>
        <v>51.4866753873074</v>
      </c>
      <c r="AC73" s="153">
        <f t="shared" ca="1" si="15"/>
        <v>50.123011914595999</v>
      </c>
      <c r="AD73" s="154">
        <f t="shared" ca="1" si="16"/>
        <v>50.677590871641002</v>
      </c>
      <c r="AE73" s="154">
        <f t="shared" ca="1" si="17"/>
        <v>51.4866753873074</v>
      </c>
      <c r="AF73" s="154">
        <f t="shared" ca="1" si="19"/>
        <v>50.677590871641002</v>
      </c>
    </row>
    <row r="74" spans="23:32">
      <c r="W74" s="125">
        <f t="shared" si="18"/>
        <v>119</v>
      </c>
      <c r="X74" s="125">
        <v>50</v>
      </c>
      <c r="Z74" s="126">
        <v>41821</v>
      </c>
      <c r="AA74" s="154">
        <f t="shared" ca="1" si="13"/>
        <v>49.907112140814299</v>
      </c>
      <c r="AB74" s="154">
        <f t="shared" ca="1" si="14"/>
        <v>51.586486426084598</v>
      </c>
      <c r="AC74" s="153">
        <f t="shared" ca="1" si="15"/>
        <v>50.425638470922301</v>
      </c>
      <c r="AD74" s="154">
        <f t="shared" ca="1" si="16"/>
        <v>50.877903104010997</v>
      </c>
      <c r="AE74" s="154">
        <f t="shared" ca="1" si="17"/>
        <v>51.586486426084598</v>
      </c>
      <c r="AF74" s="154">
        <f t="shared" ca="1" si="19"/>
        <v>50.877903104010997</v>
      </c>
    </row>
    <row r="75" spans="23:32">
      <c r="W75" s="125">
        <f t="shared" si="18"/>
        <v>120</v>
      </c>
      <c r="X75" s="125">
        <v>50</v>
      </c>
      <c r="Y75" s="127" t="s">
        <v>83</v>
      </c>
      <c r="Z75" s="126">
        <v>41852</v>
      </c>
      <c r="AA75" s="154">
        <f t="shared" ca="1" si="13"/>
        <v>51.558294864529501</v>
      </c>
      <c r="AB75" s="154">
        <f t="shared" ca="1" si="14"/>
        <v>51.8374509486707</v>
      </c>
      <c r="AC75" s="153">
        <f t="shared" ca="1" si="15"/>
        <v>52.8287933079392</v>
      </c>
      <c r="AD75" s="154">
        <f t="shared" ca="1" si="16"/>
        <v>51.159004188392501</v>
      </c>
      <c r="AE75" s="154">
        <f t="shared" ca="1" si="17"/>
        <v>51.8374509486707</v>
      </c>
      <c r="AF75" s="154">
        <f t="shared" ca="1" si="19"/>
        <v>51.159004188392501</v>
      </c>
    </row>
    <row r="76" spans="23:32">
      <c r="W76" s="125">
        <f t="shared" si="18"/>
        <v>121</v>
      </c>
      <c r="X76" s="125">
        <v>50</v>
      </c>
      <c r="Z76" s="126">
        <v>41883</v>
      </c>
      <c r="AA76" s="154">
        <f t="shared" ca="1" si="13"/>
        <v>52.695726467563702</v>
      </c>
      <c r="AB76" s="154">
        <f t="shared" ca="1" si="14"/>
        <v>52.109619158995102</v>
      </c>
      <c r="AC76" s="153">
        <f t="shared" ca="1" si="15"/>
        <v>51.735595631079399</v>
      </c>
      <c r="AD76" s="154">
        <f t="shared" ca="1" si="16"/>
        <v>51.348105678272098</v>
      </c>
      <c r="AE76" s="154">
        <f t="shared" ca="1" si="17"/>
        <v>52.109619158995102</v>
      </c>
      <c r="AF76" s="154">
        <f t="shared" ca="1" si="19"/>
        <v>51.348105678272098</v>
      </c>
    </row>
    <row r="77" spans="23:32">
      <c r="W77" s="125">
        <f t="shared" si="18"/>
        <v>122</v>
      </c>
      <c r="X77" s="125">
        <v>50</v>
      </c>
      <c r="Z77" s="126">
        <v>41913</v>
      </c>
      <c r="AA77" s="154">
        <f t="shared" ca="1" si="13"/>
        <v>53.988663428748602</v>
      </c>
      <c r="AB77" s="154">
        <f t="shared" ca="1" si="14"/>
        <v>52.222331495962401</v>
      </c>
      <c r="AC77" s="153">
        <f t="shared" ca="1" si="15"/>
        <v>51.328421345459901</v>
      </c>
      <c r="AD77" s="154">
        <f t="shared" ca="1" si="16"/>
        <v>51.3039816268655</v>
      </c>
      <c r="AE77" s="154">
        <f t="shared" ca="1" si="17"/>
        <v>52.222331495962401</v>
      </c>
      <c r="AF77" s="154">
        <f t="shared" ca="1" si="19"/>
        <v>51.3039816268655</v>
      </c>
    </row>
    <row r="78" spans="23:32">
      <c r="W78" s="125">
        <f t="shared" si="18"/>
        <v>123</v>
      </c>
      <c r="X78" s="125">
        <v>50</v>
      </c>
      <c r="Z78" s="126">
        <v>41944</v>
      </c>
      <c r="AA78" s="154">
        <f t="shared" ca="1" si="13"/>
        <v>52.226609341841701</v>
      </c>
      <c r="AB78" s="154">
        <f t="shared" ca="1" si="14"/>
        <v>52.059343138615397</v>
      </c>
      <c r="AC78" s="153">
        <f t="shared" ca="1" si="15"/>
        <v>51.2980236078578</v>
      </c>
      <c r="AD78" s="154">
        <f t="shared" ca="1" si="16"/>
        <v>51.031419054903701</v>
      </c>
      <c r="AE78" s="154">
        <f t="shared" ca="1" si="17"/>
        <v>52.059343138615397</v>
      </c>
      <c r="AF78" s="154">
        <f t="shared" ca="1" si="19"/>
        <v>51.031419054903701</v>
      </c>
    </row>
    <row r="79" spans="23:32">
      <c r="W79" s="125">
        <f t="shared" si="18"/>
        <v>124</v>
      </c>
      <c r="X79" s="125">
        <v>50</v>
      </c>
      <c r="Z79" s="126">
        <v>41974</v>
      </c>
      <c r="AA79" s="154">
        <f t="shared" ca="1" si="13"/>
        <v>50.676099332285702</v>
      </c>
      <c r="AB79" s="154">
        <f t="shared" ca="1" si="14"/>
        <v>51.716479958282903</v>
      </c>
      <c r="AC79" s="153">
        <f t="shared" ca="1" si="15"/>
        <v>50.564957959444797</v>
      </c>
      <c r="AD79" s="154">
        <f t="shared" ca="1" si="16"/>
        <v>50.6629778650641</v>
      </c>
      <c r="AE79" s="154">
        <f t="shared" ca="1" si="17"/>
        <v>51.716479958282903</v>
      </c>
      <c r="AF79" s="154">
        <f t="shared" ca="1" si="19"/>
        <v>50.6629778650641</v>
      </c>
    </row>
    <row r="80" spans="23:32">
      <c r="W80" s="125">
        <f t="shared" si="18"/>
        <v>125</v>
      </c>
      <c r="X80" s="125">
        <v>50</v>
      </c>
      <c r="Z80" s="126">
        <v>42005</v>
      </c>
      <c r="AA80" s="154">
        <f t="shared" ca="1" si="13"/>
        <v>51.152687650543498</v>
      </c>
      <c r="AB80" s="154">
        <f t="shared" ca="1" si="14"/>
        <v>51.362648403060099</v>
      </c>
      <c r="AC80" s="153">
        <f t="shared" ca="1" si="15"/>
        <v>49.713010950242101</v>
      </c>
      <c r="AD80" s="154">
        <f t="shared" ca="1" si="16"/>
        <v>50.385736246913901</v>
      </c>
      <c r="AE80" s="154">
        <f t="shared" ca="1" si="17"/>
        <v>51.362648403060099</v>
      </c>
      <c r="AF80" s="154">
        <f t="shared" ca="1" si="19"/>
        <v>50.385736246913901</v>
      </c>
    </row>
    <row r="81" spans="23:32">
      <c r="W81" s="125">
        <f t="shared" si="18"/>
        <v>126</v>
      </c>
      <c r="X81" s="125">
        <v>50</v>
      </c>
      <c r="Z81" s="126">
        <v>42036</v>
      </c>
      <c r="AA81" s="154">
        <f t="shared" ca="1" si="13"/>
        <v>50.5483105335895</v>
      </c>
      <c r="AB81" s="154">
        <f t="shared" ca="1" si="14"/>
        <v>51.268749099163202</v>
      </c>
      <c r="AC81" s="153">
        <f t="shared" ca="1" si="15"/>
        <v>50.565795968624499</v>
      </c>
      <c r="AD81" s="154">
        <f t="shared" ca="1" si="16"/>
        <v>50.3343932890715</v>
      </c>
      <c r="AE81" s="154">
        <f t="shared" ca="1" si="17"/>
        <v>51.268749099163202</v>
      </c>
      <c r="AF81" s="154">
        <f t="shared" ca="1" si="19"/>
        <v>50.3343932890715</v>
      </c>
    </row>
    <row r="82" spans="23:32">
      <c r="W82" s="125">
        <f t="shared" si="18"/>
        <v>127</v>
      </c>
      <c r="X82" s="125">
        <v>50</v>
      </c>
      <c r="Z82" s="126">
        <v>42064</v>
      </c>
      <c r="AA82" s="154">
        <f t="shared" ca="1" si="13"/>
        <v>52.035454789243502</v>
      </c>
      <c r="AB82" s="154">
        <f t="shared" ca="1" si="14"/>
        <v>51.557285773964303</v>
      </c>
      <c r="AC82" s="153">
        <f t="shared" ca="1" si="15"/>
        <v>49.719913067248001</v>
      </c>
      <c r="AD82" s="154">
        <f t="shared" ca="1" si="16"/>
        <v>50.458884977723102</v>
      </c>
      <c r="AE82" s="154">
        <f t="shared" ca="1" si="17"/>
        <v>51.557285773964303</v>
      </c>
      <c r="AF82" s="154">
        <f t="shared" ca="1" si="19"/>
        <v>50.458884977723102</v>
      </c>
    </row>
    <row r="83" spans="23:32">
      <c r="W83" s="125">
        <f t="shared" si="18"/>
        <v>128</v>
      </c>
      <c r="X83" s="125">
        <v>50</v>
      </c>
      <c r="Z83" s="126">
        <v>42095</v>
      </c>
      <c r="AA83" s="154">
        <f t="shared" ca="1" si="13"/>
        <v>51.881165835501001</v>
      </c>
      <c r="AB83" s="154">
        <f t="shared" ca="1" si="14"/>
        <v>52.045150825826603</v>
      </c>
      <c r="AC83" s="153">
        <f t="shared" ca="1" si="15"/>
        <v>51.051892038829003</v>
      </c>
      <c r="AD83" s="154">
        <f t="shared" ca="1" si="16"/>
        <v>50.583479677895802</v>
      </c>
      <c r="AE83" s="154">
        <f t="shared" ca="1" si="17"/>
        <v>52.045150825826603</v>
      </c>
      <c r="AF83" s="154">
        <f t="shared" ca="1" si="19"/>
        <v>50.583479677895802</v>
      </c>
    </row>
    <row r="84" spans="23:32">
      <c r="W84" s="125">
        <f t="shared" si="18"/>
        <v>129</v>
      </c>
      <c r="X84" s="125">
        <v>50</v>
      </c>
      <c r="Z84" s="126">
        <v>42125</v>
      </c>
      <c r="AA84" s="154">
        <f t="shared" ca="1" si="13"/>
        <v>52.402320847569101</v>
      </c>
      <c r="AB84" s="154">
        <f t="shared" ca="1" si="14"/>
        <v>52.406423605650502</v>
      </c>
      <c r="AC84" s="153">
        <f t="shared" ca="1" si="15"/>
        <v>50.983684651898997</v>
      </c>
      <c r="AD84" s="154">
        <f t="shared" ca="1" si="16"/>
        <v>50.5664990720663</v>
      </c>
      <c r="AE84" s="154">
        <f t="shared" ca="1" si="17"/>
        <v>52.406423605650502</v>
      </c>
      <c r="AF84" s="154">
        <f t="shared" ca="1" si="19"/>
        <v>50.5664990720663</v>
      </c>
    </row>
    <row r="85" spans="23:32">
      <c r="W85" s="125">
        <f t="shared" si="18"/>
        <v>130</v>
      </c>
      <c r="X85" s="125">
        <v>50</v>
      </c>
      <c r="Z85" s="126">
        <v>42156</v>
      </c>
      <c r="AA85" s="154">
        <f t="shared" ca="1" si="13"/>
        <v>52.949741982849503</v>
      </c>
      <c r="AB85" s="154">
        <f t="shared" ca="1" si="14"/>
        <v>52.454034681411102</v>
      </c>
      <c r="AC85" s="153">
        <f t="shared" ca="1" si="15"/>
        <v>51.144504636367898</v>
      </c>
      <c r="AD85" s="154">
        <f t="shared" ca="1" si="16"/>
        <v>50.406288540296501</v>
      </c>
      <c r="AE85" s="154">
        <f t="shared" ca="1" si="17"/>
        <v>52.454034681411102</v>
      </c>
      <c r="AF85" s="154">
        <f t="shared" ca="1" si="19"/>
        <v>50.406288540296501</v>
      </c>
    </row>
    <row r="86" spans="23:32">
      <c r="W86" s="125">
        <f t="shared" si="18"/>
        <v>131</v>
      </c>
      <c r="X86" s="125">
        <v>50</v>
      </c>
      <c r="Z86" s="126">
        <v>42186</v>
      </c>
      <c r="AA86" s="154">
        <f t="shared" ca="1" si="13"/>
        <v>53.292387685591898</v>
      </c>
      <c r="AB86" s="154">
        <f t="shared" ca="1" si="14"/>
        <v>52.220352202540099</v>
      </c>
      <c r="AC86" s="153">
        <f t="shared" ca="1" si="15"/>
        <v>50.004807849207801</v>
      </c>
      <c r="AD86" s="154">
        <f t="shared" ca="1" si="16"/>
        <v>50.160052048225403</v>
      </c>
      <c r="AE86" s="154">
        <f t="shared" ca="1" si="17"/>
        <v>52.220352202540099</v>
      </c>
      <c r="AF86" s="154">
        <f t="shared" ca="1" si="19"/>
        <v>50.160052048225403</v>
      </c>
    </row>
    <row r="87" spans="23:32">
      <c r="W87" s="125">
        <f t="shared" si="18"/>
        <v>132</v>
      </c>
      <c r="X87" s="125">
        <v>50</v>
      </c>
      <c r="Y87" s="127" t="s">
        <v>84</v>
      </c>
      <c r="Z87" s="126">
        <v>42217</v>
      </c>
      <c r="AA87" s="154">
        <f t="shared" ca="1" si="13"/>
        <v>51.508806858759598</v>
      </c>
      <c r="AB87" s="154">
        <f t="shared" ca="1" si="14"/>
        <v>51.850715736244098</v>
      </c>
      <c r="AC87" s="153">
        <f t="shared" ca="1" si="15"/>
        <v>49.069320352932301</v>
      </c>
      <c r="AD87" s="154">
        <f t="shared" ca="1" si="16"/>
        <v>49.976380465618803</v>
      </c>
      <c r="AE87" s="154">
        <f t="shared" ca="1" si="17"/>
        <v>51.850715736244098</v>
      </c>
      <c r="AF87" s="154">
        <f t="shared" ca="1" si="19"/>
        <v>49.976380465618803</v>
      </c>
    </row>
    <row r="88" spans="23:32">
      <c r="W88" s="125">
        <f t="shared" si="18"/>
        <v>133</v>
      </c>
      <c r="X88" s="125">
        <v>50</v>
      </c>
      <c r="Z88" s="126">
        <v>42248</v>
      </c>
      <c r="AA88" s="154">
        <f t="shared" ca="1" si="13"/>
        <v>50.447311100874401</v>
      </c>
      <c r="AB88" s="154">
        <f t="shared" ca="1" si="14"/>
        <v>51.527998902231197</v>
      </c>
      <c r="AC88" s="153">
        <f t="shared" ca="1" si="15"/>
        <v>49.512163088876598</v>
      </c>
      <c r="AD88" s="154">
        <f t="shared" ca="1" si="16"/>
        <v>49.981271391526498</v>
      </c>
      <c r="AE88" s="154">
        <f t="shared" ca="1" si="17"/>
        <v>51.527998902231197</v>
      </c>
      <c r="AF88" s="154">
        <f t="shared" ca="1" si="19"/>
        <v>49.981271391526498</v>
      </c>
    </row>
    <row r="89" spans="23:32">
      <c r="W89" s="125">
        <f t="shared" si="18"/>
        <v>134</v>
      </c>
      <c r="X89" s="125">
        <v>50</v>
      </c>
      <c r="Z89" s="126">
        <v>42278</v>
      </c>
      <c r="AA89" s="154">
        <f t="shared" ca="1" si="13"/>
        <v>50.6683976982182</v>
      </c>
      <c r="AB89" s="154">
        <f t="shared" ca="1" si="14"/>
        <v>51.351994448999797</v>
      </c>
      <c r="AC89" s="153">
        <f t="shared" ca="1" si="15"/>
        <v>52.685510390446098</v>
      </c>
      <c r="AD89" s="154">
        <f t="shared" ca="1" si="16"/>
        <v>50.183815933988498</v>
      </c>
      <c r="AE89" s="154">
        <f t="shared" ca="1" si="17"/>
        <v>51.351994448999797</v>
      </c>
      <c r="AF89" s="154">
        <f t="shared" ca="1" si="19"/>
        <v>50.183815933988498</v>
      </c>
    </row>
    <row r="90" spans="23:32">
      <c r="W90" s="125">
        <f t="shared" si="18"/>
        <v>135</v>
      </c>
      <c r="X90" s="125">
        <v>50</v>
      </c>
      <c r="Z90" s="126">
        <v>42309</v>
      </c>
      <c r="AA90" s="154">
        <f t="shared" ca="1" si="13"/>
        <v>52.324620102714</v>
      </c>
      <c r="AB90" s="154">
        <f t="shared" ca="1" si="14"/>
        <v>51.337740013018298</v>
      </c>
      <c r="AC90" s="153">
        <f t="shared" ca="1" si="15"/>
        <v>51.4335564639143</v>
      </c>
      <c r="AD90" s="154">
        <f t="shared" ca="1" si="16"/>
        <v>50.508813987654598</v>
      </c>
      <c r="AE90" s="154">
        <f t="shared" ca="1" si="17"/>
        <v>51.337740013018298</v>
      </c>
      <c r="AF90" s="154">
        <f t="shared" ca="1" si="19"/>
        <v>50.508813987654598</v>
      </c>
    </row>
    <row r="91" spans="23:32">
      <c r="W91" s="125">
        <f t="shared" si="18"/>
        <v>136</v>
      </c>
      <c r="X91" s="125">
        <v>50</v>
      </c>
      <c r="Z91" s="126">
        <v>42339</v>
      </c>
      <c r="AA91" s="154">
        <f t="shared" ca="1" si="13"/>
        <v>51.386019911247899</v>
      </c>
      <c r="AB91" s="154">
        <f t="shared" ca="1" si="14"/>
        <v>51.513069755944301</v>
      </c>
      <c r="AC91" s="153">
        <f t="shared" ca="1" si="15"/>
        <v>49.5187074300257</v>
      </c>
      <c r="AD91" s="154">
        <f t="shared" ca="1" si="16"/>
        <v>50.799001646685298</v>
      </c>
      <c r="AE91" s="154">
        <f t="shared" ca="1" si="17"/>
        <v>51.513069755944301</v>
      </c>
      <c r="AF91" s="154">
        <f t="shared" ca="1" si="19"/>
        <v>50.799001646685298</v>
      </c>
    </row>
    <row r="92" spans="23:32">
      <c r="W92" s="125">
        <f t="shared" si="18"/>
        <v>137</v>
      </c>
      <c r="X92" s="125">
        <v>50</v>
      </c>
      <c r="Z92" s="126">
        <v>42370</v>
      </c>
      <c r="AA92" s="154">
        <f t="shared" ca="1" si="13"/>
        <v>51.877280643424797</v>
      </c>
      <c r="AB92" s="154">
        <f t="shared" ca="1" si="14"/>
        <v>51.720424485849897</v>
      </c>
      <c r="AC92" s="153">
        <f t="shared" ca="1" si="15"/>
        <v>51.484828229164698</v>
      </c>
      <c r="AD92" s="154">
        <f t="shared" ca="1" si="16"/>
        <v>50.948129029560597</v>
      </c>
      <c r="AE92" s="154">
        <f t="shared" ca="1" si="17"/>
        <v>51.720424485849897</v>
      </c>
      <c r="AF92" s="154">
        <f t="shared" ca="1" si="19"/>
        <v>50.948129029560597</v>
      </c>
    </row>
    <row r="93" spans="23:32">
      <c r="W93" s="125">
        <f t="shared" si="18"/>
        <v>138</v>
      </c>
      <c r="X93" s="125">
        <v>50</v>
      </c>
      <c r="Z93" s="126">
        <v>42401</v>
      </c>
      <c r="AA93" s="154">
        <f t="shared" ca="1" si="13"/>
        <v>51.867609322735802</v>
      </c>
      <c r="AB93" s="154">
        <f t="shared" ca="1" si="14"/>
        <v>51.782322307143701</v>
      </c>
      <c r="AC93" s="153">
        <f t="shared" ca="1" si="15"/>
        <v>50.929878471411698</v>
      </c>
      <c r="AD93" s="154">
        <f t="shared" ca="1" si="16"/>
        <v>50.961847509918996</v>
      </c>
      <c r="AE93" s="154">
        <f t="shared" ca="1" si="17"/>
        <v>51.782322307143701</v>
      </c>
      <c r="AF93" s="154">
        <f t="shared" ca="1" si="19"/>
        <v>50.961847509918996</v>
      </c>
    </row>
    <row r="94" spans="23:32">
      <c r="W94" s="125">
        <f t="shared" si="18"/>
        <v>139</v>
      </c>
      <c r="X94" s="125">
        <v>50</v>
      </c>
      <c r="Z94" s="126">
        <v>42430</v>
      </c>
      <c r="AA94" s="154">
        <f t="shared" ca="1" si="13"/>
        <v>50.716024556848097</v>
      </c>
      <c r="AB94" s="154">
        <f t="shared" ca="1" si="14"/>
        <v>51.5734485773811</v>
      </c>
      <c r="AC94" s="153">
        <f t="shared" ca="1" si="15"/>
        <v>50.660499481297698</v>
      </c>
      <c r="AD94" s="154">
        <f t="shared" ca="1" si="16"/>
        <v>50.948017175806598</v>
      </c>
      <c r="AE94" s="154">
        <f t="shared" ca="1" si="17"/>
        <v>51.5734485773811</v>
      </c>
      <c r="AF94" s="154">
        <f t="shared" ca="1" si="19"/>
        <v>50.948017175806598</v>
      </c>
    </row>
    <row r="95" spans="23:32">
      <c r="W95" s="125">
        <f t="shared" si="18"/>
        <v>140</v>
      </c>
      <c r="X95" s="125">
        <v>50</v>
      </c>
      <c r="Z95" s="126">
        <v>42461</v>
      </c>
      <c r="AA95" s="154">
        <f t="shared" ca="1" si="13"/>
        <v>52.296615257277999</v>
      </c>
      <c r="AB95" s="154">
        <f t="shared" ca="1" si="14"/>
        <v>51.166991601037999</v>
      </c>
      <c r="AC95" s="153">
        <f t="shared" ca="1" si="15"/>
        <v>50.758749446629402</v>
      </c>
      <c r="AD95" s="154">
        <f t="shared" ca="1" si="16"/>
        <v>51.0008934901564</v>
      </c>
      <c r="AE95" s="154">
        <f t="shared" ca="1" si="17"/>
        <v>51.166991601037999</v>
      </c>
      <c r="AF95" s="154">
        <f t="shared" ca="1" si="19"/>
        <v>51.0008934901564</v>
      </c>
    </row>
    <row r="96" spans="23:32">
      <c r="W96" s="125">
        <f t="shared" si="18"/>
        <v>141</v>
      </c>
      <c r="X96" s="125">
        <v>50</v>
      </c>
      <c r="Z96" s="126">
        <v>42491</v>
      </c>
      <c r="AA96" s="154">
        <f t="shared" ca="1" si="13"/>
        <v>51.635271669263901</v>
      </c>
      <c r="AB96" s="154">
        <f t="shared" ca="1" si="14"/>
        <v>50.721471041487597</v>
      </c>
      <c r="AC96" s="153">
        <f t="shared" ca="1" si="15"/>
        <v>51.149539620726202</v>
      </c>
      <c r="AD96" s="154">
        <f t="shared" ca="1" si="16"/>
        <v>51.139282273980903</v>
      </c>
      <c r="AE96" s="154">
        <f t="shared" ca="1" si="17"/>
        <v>50.721471041487597</v>
      </c>
      <c r="AF96" s="154">
        <f t="shared" ca="1" si="19"/>
        <v>51.139282273980903</v>
      </c>
    </row>
    <row r="97" spans="23:32">
      <c r="W97" s="125">
        <f t="shared" si="18"/>
        <v>142</v>
      </c>
      <c r="X97" s="125">
        <v>50</v>
      </c>
      <c r="Z97" s="126">
        <v>42522</v>
      </c>
      <c r="AA97" s="154">
        <f t="shared" ca="1" si="13"/>
        <v>48.748403770058097</v>
      </c>
      <c r="AB97" s="154">
        <f t="shared" ca="1" si="14"/>
        <v>50.343871398446304</v>
      </c>
      <c r="AC97" s="153">
        <f t="shared" ca="1" si="15"/>
        <v>46.923210389282303</v>
      </c>
      <c r="AD97" s="154">
        <f t="shared" ca="1" si="16"/>
        <v>51.281102825950299</v>
      </c>
      <c r="AE97" s="154">
        <f t="shared" ca="1" si="17"/>
        <v>50.343871398446304</v>
      </c>
      <c r="AF97" s="154">
        <f t="shared" ca="1" si="19"/>
        <v>51.281102825950299</v>
      </c>
    </row>
    <row r="98" spans="23:32">
      <c r="W98" s="125">
        <f t="shared" si="18"/>
        <v>143</v>
      </c>
      <c r="X98" s="125">
        <v>50</v>
      </c>
      <c r="Z98" s="126">
        <v>42552</v>
      </c>
      <c r="AA98" s="154">
        <f t="shared" ca="1" si="13"/>
        <v>49.946831826623502</v>
      </c>
      <c r="AB98" s="154">
        <f t="shared" ca="1" si="14"/>
        <v>50.025989855680699</v>
      </c>
      <c r="AC98" s="153">
        <f t="shared" ca="1" si="15"/>
        <v>51.725589624124197</v>
      </c>
      <c r="AD98" s="154">
        <f t="shared" ca="1" si="16"/>
        <v>51.336048812518001</v>
      </c>
      <c r="AE98" s="154">
        <f t="shared" ca="1" si="17"/>
        <v>50.025989855680699</v>
      </c>
      <c r="AF98" s="154">
        <f t="shared" ca="1" si="19"/>
        <v>51.336048812518001</v>
      </c>
    </row>
    <row r="99" spans="23:32">
      <c r="W99" s="125">
        <f t="shared" si="18"/>
        <v>144</v>
      </c>
      <c r="X99" s="125">
        <v>50</v>
      </c>
      <c r="Y99" s="127" t="s">
        <v>85</v>
      </c>
      <c r="Z99" s="126">
        <v>42583</v>
      </c>
      <c r="AA99" s="154">
        <f t="shared" ref="AA99:AA130" ca="1" si="20">INDIRECT(CONCATENATE("Manufacturero!$E$",W99))</f>
        <v>49.156295112554297</v>
      </c>
      <c r="AB99" s="154">
        <f t="shared" ref="AB99:AB130" ca="1" si="21">INDIRECT(CONCATENATE("Manufacturero!$H$",W99))</f>
        <v>49.8394047758337</v>
      </c>
      <c r="AC99" s="153">
        <f t="shared" ref="AC99:AC130" ca="1" si="22">INDIRECT(CONCATENATE("'No Manufacturero'!$E$",W99))</f>
        <v>51.235516736207302</v>
      </c>
      <c r="AD99" s="154">
        <f t="shared" ref="AD99:AD130" ca="1" si="23">INDIRECT(CONCATENATE("'No Manufacturero'!$H$",W99))</f>
        <v>51.236403295794098</v>
      </c>
      <c r="AE99" s="154">
        <f t="shared" ref="AE99:AE130" ca="1" si="24">+AB99</f>
        <v>49.8394047758337</v>
      </c>
      <c r="AF99" s="154">
        <f t="shared" ca="1" si="19"/>
        <v>51.236403295794098</v>
      </c>
    </row>
    <row r="100" spans="23:32">
      <c r="W100" s="125">
        <f t="shared" ref="W100:W131" si="25">+W99+1</f>
        <v>145</v>
      </c>
      <c r="X100" s="125">
        <v>50</v>
      </c>
      <c r="Z100" s="126">
        <v>42614</v>
      </c>
      <c r="AA100" s="154">
        <f t="shared" ca="1" si="20"/>
        <v>50.703624232871398</v>
      </c>
      <c r="AB100" s="154">
        <f t="shared" ca="1" si="21"/>
        <v>49.723712791085497</v>
      </c>
      <c r="AC100" s="153">
        <f t="shared" ca="1" si="22"/>
        <v>50.962617716480999</v>
      </c>
      <c r="AD100" s="154">
        <f t="shared" ca="1" si="23"/>
        <v>50.853230186640801</v>
      </c>
      <c r="AE100" s="154">
        <f t="shared" ca="1" si="24"/>
        <v>49.723712791085497</v>
      </c>
      <c r="AF100" s="154">
        <f t="shared" ca="1" si="19"/>
        <v>50.853230186640801</v>
      </c>
    </row>
    <row r="101" spans="23:32">
      <c r="W101" s="125">
        <f t="shared" si="25"/>
        <v>146</v>
      </c>
      <c r="X101" s="125">
        <v>50</v>
      </c>
      <c r="Z101" s="126">
        <v>42644</v>
      </c>
      <c r="AA101" s="154">
        <f t="shared" ca="1" si="20"/>
        <v>50.063189910946299</v>
      </c>
      <c r="AB101" s="154">
        <f t="shared" ca="1" si="21"/>
        <v>49.536266555174699</v>
      </c>
      <c r="AC101" s="153">
        <f t="shared" ca="1" si="22"/>
        <v>50.494885476386202</v>
      </c>
      <c r="AD101" s="154">
        <f t="shared" ca="1" si="23"/>
        <v>50.181174648892302</v>
      </c>
      <c r="AE101" s="154">
        <f t="shared" ca="1" si="24"/>
        <v>49.536266555174699</v>
      </c>
      <c r="AF101" s="154">
        <f t="shared" ca="1" si="19"/>
        <v>50.181174648892302</v>
      </c>
    </row>
    <row r="102" spans="23:32">
      <c r="W102" s="125">
        <f t="shared" si="25"/>
        <v>147</v>
      </c>
      <c r="X102" s="125">
        <v>50</v>
      </c>
      <c r="Z102" s="126">
        <v>42675</v>
      </c>
      <c r="AA102" s="154">
        <f t="shared" ca="1" si="20"/>
        <v>48.679350627074498</v>
      </c>
      <c r="AB102" s="154">
        <f t="shared" ca="1" si="21"/>
        <v>49.072184973793</v>
      </c>
      <c r="AC102" s="153">
        <f t="shared" ca="1" si="22"/>
        <v>49.168512965000403</v>
      </c>
      <c r="AD102" s="154">
        <f t="shared" ca="1" si="23"/>
        <v>49.347528411248199</v>
      </c>
      <c r="AE102" s="154">
        <f t="shared" ca="1" si="24"/>
        <v>49.072184973793</v>
      </c>
      <c r="AF102" s="154">
        <f t="shared" ca="1" si="19"/>
        <v>49.347528411248199</v>
      </c>
    </row>
    <row r="103" spans="23:32">
      <c r="W103" s="125">
        <f t="shared" si="25"/>
        <v>148</v>
      </c>
      <c r="X103" s="125">
        <v>50</v>
      </c>
      <c r="Z103" s="126">
        <v>42705</v>
      </c>
      <c r="AA103" s="154">
        <f t="shared" ca="1" si="20"/>
        <v>47.907936941669398</v>
      </c>
      <c r="AB103" s="154">
        <f t="shared" ca="1" si="21"/>
        <v>48.232861107789503</v>
      </c>
      <c r="AC103" s="153">
        <f t="shared" ca="1" si="22"/>
        <v>49.009051599104303</v>
      </c>
      <c r="AD103" s="154">
        <f t="shared" ca="1" si="23"/>
        <v>48.505639545807398</v>
      </c>
      <c r="AE103" s="154">
        <f t="shared" ca="1" si="24"/>
        <v>48.232861107789503</v>
      </c>
      <c r="AF103" s="154">
        <f t="shared" ca="1" si="19"/>
        <v>48.505639545807398</v>
      </c>
    </row>
    <row r="104" spans="23:32">
      <c r="W104" s="125">
        <f t="shared" si="25"/>
        <v>149</v>
      </c>
      <c r="X104" s="125">
        <v>50</v>
      </c>
      <c r="Z104" s="126">
        <v>42736</v>
      </c>
      <c r="AA104" s="154">
        <f t="shared" ca="1" si="20"/>
        <v>49.291133815556101</v>
      </c>
      <c r="AB104" s="154">
        <f t="shared" ca="1" si="21"/>
        <v>47.256702174596498</v>
      </c>
      <c r="AC104" s="153">
        <f t="shared" ca="1" si="22"/>
        <v>47.377942074320202</v>
      </c>
      <c r="AD104" s="154">
        <f t="shared" ca="1" si="23"/>
        <v>47.8222591772941</v>
      </c>
      <c r="AE104" s="154">
        <f t="shared" ca="1" si="24"/>
        <v>47.256702174596498</v>
      </c>
      <c r="AF104" s="154">
        <f t="shared" ca="1" si="19"/>
        <v>47.8222591772941</v>
      </c>
    </row>
    <row r="105" spans="23:32">
      <c r="W105" s="125">
        <f t="shared" si="25"/>
        <v>150</v>
      </c>
      <c r="X105" s="125">
        <v>50</v>
      </c>
      <c r="Z105" s="126">
        <v>42767</v>
      </c>
      <c r="AA105" s="154">
        <f t="shared" ca="1" si="20"/>
        <v>45.546988008272599</v>
      </c>
      <c r="AB105" s="154">
        <f t="shared" ca="1" si="21"/>
        <v>46.440469781833301</v>
      </c>
      <c r="AC105" s="153">
        <f t="shared" ca="1" si="22"/>
        <v>46.472897070585901</v>
      </c>
      <c r="AD105" s="154">
        <f t="shared" ca="1" si="23"/>
        <v>47.439751404034702</v>
      </c>
      <c r="AE105" s="154">
        <f t="shared" ca="1" si="24"/>
        <v>46.440469781833301</v>
      </c>
      <c r="AF105" s="154">
        <f t="shared" ca="1" si="19"/>
        <v>47.439751404034702</v>
      </c>
    </row>
    <row r="106" spans="23:32">
      <c r="W106" s="125">
        <f t="shared" si="25"/>
        <v>151</v>
      </c>
      <c r="X106" s="125">
        <v>50</v>
      </c>
      <c r="Z106" s="126">
        <v>42795</v>
      </c>
      <c r="AA106" s="154">
        <f t="shared" ca="1" si="20"/>
        <v>44.972126150823101</v>
      </c>
      <c r="AB106" s="154">
        <f t="shared" ca="1" si="21"/>
        <v>45.973882022059101</v>
      </c>
      <c r="AC106" s="153">
        <f t="shared" ca="1" si="22"/>
        <v>47.5848198094235</v>
      </c>
      <c r="AD106" s="154">
        <f t="shared" ca="1" si="23"/>
        <v>47.426838516324999</v>
      </c>
      <c r="AE106" s="154">
        <f t="shared" ca="1" si="24"/>
        <v>45.973882022059101</v>
      </c>
      <c r="AF106" s="154">
        <f t="shared" ca="1" si="19"/>
        <v>47.426838516324999</v>
      </c>
    </row>
    <row r="107" spans="23:32">
      <c r="W107" s="125">
        <f t="shared" si="25"/>
        <v>152</v>
      </c>
      <c r="X107" s="125">
        <v>50</v>
      </c>
      <c r="Z107" s="126">
        <v>42826</v>
      </c>
      <c r="AA107" s="154">
        <f t="shared" ca="1" si="20"/>
        <v>44.691431550330499</v>
      </c>
      <c r="AB107" s="154">
        <f t="shared" ca="1" si="21"/>
        <v>45.899224810345501</v>
      </c>
      <c r="AC107" s="153">
        <f t="shared" ca="1" si="22"/>
        <v>48.121098480148603</v>
      </c>
      <c r="AD107" s="154">
        <f t="shared" ca="1" si="23"/>
        <v>47.702923809246599</v>
      </c>
      <c r="AE107" s="154">
        <f t="shared" ca="1" si="24"/>
        <v>45.899224810345501</v>
      </c>
      <c r="AF107" s="154">
        <f t="shared" ca="1" si="19"/>
        <v>47.702923809246599</v>
      </c>
    </row>
    <row r="108" spans="23:32">
      <c r="W108" s="125">
        <f t="shared" si="25"/>
        <v>153</v>
      </c>
      <c r="X108" s="125">
        <v>50</v>
      </c>
      <c r="Z108" s="126">
        <v>42856</v>
      </c>
      <c r="AA108" s="154">
        <f t="shared" ca="1" si="20"/>
        <v>48.497292587470199</v>
      </c>
      <c r="AB108" s="154">
        <f t="shared" ca="1" si="21"/>
        <v>46.066875571355503</v>
      </c>
      <c r="AC108" s="153">
        <f t="shared" ca="1" si="22"/>
        <v>52.961006831915498</v>
      </c>
      <c r="AD108" s="154">
        <f t="shared" ca="1" si="23"/>
        <v>53.5533460017854</v>
      </c>
      <c r="AE108" s="154">
        <f t="shared" ca="1" si="24"/>
        <v>46.066875571355503</v>
      </c>
      <c r="AF108" s="154">
        <f t="shared" ca="1" si="19"/>
        <v>53.5533460017854</v>
      </c>
    </row>
    <row r="109" spans="23:32">
      <c r="W109" s="125">
        <f t="shared" si="25"/>
        <v>154</v>
      </c>
      <c r="X109" s="125">
        <v>50</v>
      </c>
      <c r="Z109" s="126">
        <v>42887</v>
      </c>
      <c r="AA109" s="154">
        <f t="shared" ca="1" si="20"/>
        <v>54.782290763493599</v>
      </c>
      <c r="AB109" s="154">
        <f t="shared" ca="1" si="21"/>
        <v>53.226573037708199</v>
      </c>
      <c r="AC109" s="153">
        <f t="shared" ca="1" si="22"/>
        <v>54.2265572343793</v>
      </c>
      <c r="AD109" s="154">
        <f t="shared" ca="1" si="23"/>
        <v>53.767793280098303</v>
      </c>
      <c r="AE109" s="154">
        <f t="shared" ca="1" si="24"/>
        <v>53.226573037708199</v>
      </c>
      <c r="AF109" s="154">
        <f t="shared" ca="1" si="19"/>
        <v>53.767793280098303</v>
      </c>
    </row>
    <row r="110" spans="23:32">
      <c r="W110" s="125">
        <f t="shared" si="25"/>
        <v>155</v>
      </c>
      <c r="X110" s="125">
        <v>50</v>
      </c>
      <c r="Z110" s="126">
        <v>42917</v>
      </c>
      <c r="AA110" s="154">
        <f t="shared" ca="1" si="20"/>
        <v>52.661737100180197</v>
      </c>
      <c r="AB110" s="154">
        <f t="shared" ca="1" si="21"/>
        <v>53.437560677473599</v>
      </c>
      <c r="AC110" s="153">
        <f t="shared" ca="1" si="22"/>
        <v>54.392476262578597</v>
      </c>
      <c r="AD110" s="154">
        <f t="shared" ca="1" si="23"/>
        <v>53.736884617327703</v>
      </c>
      <c r="AE110" s="154">
        <f t="shared" ca="1" si="24"/>
        <v>53.437560677473599</v>
      </c>
      <c r="AF110" s="154">
        <f t="shared" ca="1" si="19"/>
        <v>53.736884617327703</v>
      </c>
    </row>
    <row r="111" spans="23:32">
      <c r="W111" s="125">
        <f t="shared" si="25"/>
        <v>156</v>
      </c>
      <c r="X111" s="125">
        <v>50</v>
      </c>
      <c r="Y111" s="127" t="s">
        <v>86</v>
      </c>
      <c r="Z111" s="126">
        <v>42948</v>
      </c>
      <c r="AA111" s="154">
        <f t="shared" ca="1" si="20"/>
        <v>54.095178781256799</v>
      </c>
      <c r="AB111" s="154">
        <f t="shared" ca="1" si="21"/>
        <v>53.442991317674</v>
      </c>
      <c r="AC111" s="153">
        <f t="shared" ca="1" si="22"/>
        <v>53.968137620120302</v>
      </c>
      <c r="AD111" s="154">
        <f t="shared" ca="1" si="23"/>
        <v>53.447353433864997</v>
      </c>
      <c r="AE111" s="154">
        <f t="shared" ca="1" si="24"/>
        <v>53.442991317674</v>
      </c>
      <c r="AF111" s="154">
        <f t="shared" ca="1" si="19"/>
        <v>53.447353433864997</v>
      </c>
    </row>
    <row r="112" spans="23:32">
      <c r="W112" s="125">
        <f t="shared" si="25"/>
        <v>157</v>
      </c>
      <c r="X112" s="125">
        <v>50</v>
      </c>
      <c r="Z112" s="126">
        <v>42979</v>
      </c>
      <c r="AA112" s="154">
        <f t="shared" ca="1" si="20"/>
        <v>52.312358052825303</v>
      </c>
      <c r="AB112" s="154">
        <f t="shared" ca="1" si="21"/>
        <v>53.164576175736599</v>
      </c>
      <c r="AC112" s="153">
        <f t="shared" ca="1" si="22"/>
        <v>52.190196033996102</v>
      </c>
      <c r="AD112" s="154">
        <f t="shared" ca="1" si="23"/>
        <v>53.0506445356584</v>
      </c>
      <c r="AE112" s="154">
        <f t="shared" ca="1" si="24"/>
        <v>53.164576175736599</v>
      </c>
      <c r="AF112" s="154">
        <f t="shared" ca="1" si="19"/>
        <v>53.0506445356584</v>
      </c>
    </row>
    <row r="113" spans="23:32">
      <c r="W113" s="125">
        <f t="shared" si="25"/>
        <v>158</v>
      </c>
      <c r="X113" s="125">
        <v>50</v>
      </c>
      <c r="Z113" s="126">
        <v>43009</v>
      </c>
      <c r="AA113" s="154">
        <f t="shared" ca="1" si="20"/>
        <v>52.706526923929403</v>
      </c>
      <c r="AB113" s="154">
        <f t="shared" ca="1" si="21"/>
        <v>52.816038662897498</v>
      </c>
      <c r="AC113" s="153">
        <f t="shared" ca="1" si="22"/>
        <v>52.292814038958603</v>
      </c>
      <c r="AD113" s="154">
        <f t="shared" ca="1" si="23"/>
        <v>52.721711258490899</v>
      </c>
      <c r="AE113" s="154">
        <f t="shared" ca="1" si="24"/>
        <v>52.816038662897498</v>
      </c>
      <c r="AF113" s="154">
        <f t="shared" ca="1" si="19"/>
        <v>52.721711258490899</v>
      </c>
    </row>
    <row r="114" spans="23:32">
      <c r="W114" s="125">
        <f t="shared" si="25"/>
        <v>159</v>
      </c>
      <c r="X114" s="125">
        <v>50</v>
      </c>
      <c r="Z114" s="126">
        <v>43040</v>
      </c>
      <c r="AA114" s="154">
        <f t="shared" ca="1" si="20"/>
        <v>52.810210874230002</v>
      </c>
      <c r="AB114" s="154">
        <f t="shared" ca="1" si="21"/>
        <v>52.547007071645503</v>
      </c>
      <c r="AC114" s="153">
        <f t="shared" ca="1" si="22"/>
        <v>52.633584247299503</v>
      </c>
      <c r="AD114" s="154">
        <f t="shared" ca="1" si="23"/>
        <v>52.501524100265399</v>
      </c>
      <c r="AE114" s="154">
        <f t="shared" ca="1" si="24"/>
        <v>52.547007071645503</v>
      </c>
      <c r="AF114" s="154">
        <f t="shared" ca="1" si="19"/>
        <v>52.501524100265399</v>
      </c>
    </row>
    <row r="115" spans="23:32">
      <c r="W115" s="125">
        <f t="shared" si="25"/>
        <v>160</v>
      </c>
      <c r="X115" s="125">
        <v>50</v>
      </c>
      <c r="Z115" s="126">
        <v>43070</v>
      </c>
      <c r="AA115" s="154">
        <f t="shared" ca="1" si="20"/>
        <v>53.164543317294701</v>
      </c>
      <c r="AB115" s="154">
        <f t="shared" ca="1" si="21"/>
        <v>52.354697586032998</v>
      </c>
      <c r="AC115" s="153">
        <f t="shared" ca="1" si="22"/>
        <v>52.381875015711401</v>
      </c>
      <c r="AD115" s="154">
        <f t="shared" ca="1" si="23"/>
        <v>52.399163602915799</v>
      </c>
      <c r="AE115" s="154">
        <f t="shared" ca="1" si="24"/>
        <v>52.354697586032998</v>
      </c>
      <c r="AF115" s="154">
        <f t="shared" ca="1" si="19"/>
        <v>52.399163602915799</v>
      </c>
    </row>
    <row r="116" spans="23:32">
      <c r="W116" s="125">
        <f t="shared" si="25"/>
        <v>161</v>
      </c>
      <c r="X116" s="125">
        <v>50</v>
      </c>
      <c r="Z116" s="126">
        <v>43101</v>
      </c>
      <c r="AA116" s="154">
        <f t="shared" ca="1" si="20"/>
        <v>51.171328564886203</v>
      </c>
      <c r="AB116" s="154">
        <f t="shared" ca="1" si="21"/>
        <v>52.188789576657499</v>
      </c>
      <c r="AC116" s="153">
        <f t="shared" ca="1" si="22"/>
        <v>52.240427232464803</v>
      </c>
      <c r="AD116" s="154">
        <f t="shared" ca="1" si="23"/>
        <v>52.356554458167103</v>
      </c>
      <c r="AE116" s="154">
        <f t="shared" ca="1" si="24"/>
        <v>52.188789576657499</v>
      </c>
      <c r="AF116" s="154">
        <f t="shared" ca="1" si="19"/>
        <v>52.356554458167103</v>
      </c>
    </row>
    <row r="117" spans="23:32">
      <c r="W117" s="125">
        <f t="shared" si="25"/>
        <v>162</v>
      </c>
      <c r="X117" s="125">
        <v>50</v>
      </c>
      <c r="Z117" s="126">
        <v>43132</v>
      </c>
      <c r="AA117" s="154">
        <f t="shared" ca="1" si="20"/>
        <v>51.518268515439203</v>
      </c>
      <c r="AB117" s="154">
        <f t="shared" ca="1" si="21"/>
        <v>52.005669584164202</v>
      </c>
      <c r="AC117" s="153">
        <f t="shared" ca="1" si="22"/>
        <v>52.925111544882</v>
      </c>
      <c r="AD117" s="154">
        <f t="shared" ca="1" si="23"/>
        <v>52.2583078313098</v>
      </c>
      <c r="AE117" s="154">
        <f t="shared" ca="1" si="24"/>
        <v>52.005669584164202</v>
      </c>
      <c r="AF117" s="154">
        <f t="shared" ca="1" si="19"/>
        <v>52.2583078313098</v>
      </c>
    </row>
    <row r="118" spans="23:32">
      <c r="W118" s="125">
        <f t="shared" si="25"/>
        <v>163</v>
      </c>
      <c r="X118" s="125">
        <v>50</v>
      </c>
      <c r="Z118" s="126">
        <v>43160</v>
      </c>
      <c r="AA118" s="154">
        <f t="shared" ca="1" si="20"/>
        <v>53.190703890392797</v>
      </c>
      <c r="AB118" s="154">
        <f t="shared" ca="1" si="21"/>
        <v>51.844416718448898</v>
      </c>
      <c r="AC118" s="153">
        <f t="shared" ca="1" si="22"/>
        <v>52.2259222101383</v>
      </c>
      <c r="AD118" s="154">
        <f t="shared" ca="1" si="23"/>
        <v>52.0317278819753</v>
      </c>
      <c r="AE118" s="154">
        <f t="shared" ca="1" si="24"/>
        <v>51.844416718448898</v>
      </c>
      <c r="AF118" s="154">
        <f t="shared" ca="1" si="19"/>
        <v>52.0317278819753</v>
      </c>
    </row>
    <row r="119" spans="23:32">
      <c r="W119" s="125">
        <f t="shared" si="25"/>
        <v>164</v>
      </c>
      <c r="X119" s="125">
        <v>50</v>
      </c>
      <c r="Z119" s="126">
        <v>43191</v>
      </c>
      <c r="AA119" s="154">
        <f t="shared" ca="1" si="20"/>
        <v>51.336171069531702</v>
      </c>
      <c r="AB119" s="154">
        <f t="shared" ca="1" si="21"/>
        <v>51.733685046761501</v>
      </c>
      <c r="AC119" s="153">
        <f t="shared" ca="1" si="22"/>
        <v>50.935903603191498</v>
      </c>
      <c r="AD119" s="154">
        <f t="shared" ca="1" si="23"/>
        <v>51.7299418767387</v>
      </c>
      <c r="AE119" s="154">
        <f t="shared" ca="1" si="24"/>
        <v>51.733685046761501</v>
      </c>
      <c r="AF119" s="154">
        <f t="shared" ca="1" si="19"/>
        <v>51.7299418767387</v>
      </c>
    </row>
    <row r="120" spans="23:32">
      <c r="W120" s="125">
        <f t="shared" si="25"/>
        <v>165</v>
      </c>
      <c r="X120" s="125">
        <v>50</v>
      </c>
      <c r="Z120" s="126">
        <v>43221</v>
      </c>
      <c r="AA120" s="154">
        <f t="shared" ca="1" si="20"/>
        <v>50.999344345421598</v>
      </c>
      <c r="AB120" s="154">
        <f t="shared" ca="1" si="21"/>
        <v>51.713869001075999</v>
      </c>
      <c r="AC120" s="153">
        <f t="shared" ca="1" si="22"/>
        <v>51.852003900012598</v>
      </c>
      <c r="AD120" s="154">
        <f t="shared" ca="1" si="23"/>
        <v>51.4774465869436</v>
      </c>
      <c r="AE120" s="154">
        <f t="shared" ca="1" si="24"/>
        <v>51.713869001075999</v>
      </c>
      <c r="AF120" s="154">
        <f t="shared" ca="1" si="19"/>
        <v>51.4774465869436</v>
      </c>
    </row>
    <row r="121" spans="23:32">
      <c r="W121" s="125">
        <f t="shared" si="25"/>
        <v>166</v>
      </c>
      <c r="X121" s="125">
        <v>50</v>
      </c>
      <c r="Z121" s="126">
        <v>43252</v>
      </c>
      <c r="AA121" s="154">
        <f t="shared" ca="1" si="20"/>
        <v>52.417188358279297</v>
      </c>
      <c r="AB121" s="154">
        <f t="shared" ca="1" si="21"/>
        <v>51.716797926486997</v>
      </c>
      <c r="AC121" s="153">
        <f t="shared" ca="1" si="22"/>
        <v>51.014946422194598</v>
      </c>
      <c r="AD121" s="154">
        <f t="shared" ca="1" si="23"/>
        <v>51.283389871120299</v>
      </c>
      <c r="AE121" s="154">
        <f t="shared" ca="1" si="24"/>
        <v>51.716797926486997</v>
      </c>
      <c r="AF121" s="154">
        <f t="shared" ca="1" si="19"/>
        <v>51.283389871120299</v>
      </c>
    </row>
    <row r="122" spans="23:32">
      <c r="W122" s="125">
        <f t="shared" si="25"/>
        <v>167</v>
      </c>
      <c r="X122" s="125">
        <v>50</v>
      </c>
      <c r="Z122" s="126">
        <v>43282</v>
      </c>
      <c r="AA122" s="154">
        <f t="shared" ca="1" si="20"/>
        <v>50.628889533261997</v>
      </c>
      <c r="AB122" s="154">
        <f t="shared" ca="1" si="21"/>
        <v>51.639805998117701</v>
      </c>
      <c r="AC122" s="153">
        <f t="shared" ca="1" si="22"/>
        <v>51.160293265974303</v>
      </c>
      <c r="AD122" s="154">
        <f t="shared" ca="1" si="23"/>
        <v>51.122902170749398</v>
      </c>
      <c r="AE122" s="154">
        <f t="shared" ca="1" si="24"/>
        <v>51.639805998117701</v>
      </c>
      <c r="AF122" s="154">
        <f t="shared" ca="1" si="19"/>
        <v>51.122902170749398</v>
      </c>
    </row>
    <row r="123" spans="23:32">
      <c r="W123" s="125">
        <f t="shared" si="25"/>
        <v>168</v>
      </c>
      <c r="X123" s="125">
        <v>50</v>
      </c>
      <c r="Y123" s="127" t="s">
        <v>87</v>
      </c>
      <c r="Z123" s="126">
        <v>43313</v>
      </c>
      <c r="AA123" s="154">
        <f t="shared" ca="1" si="20"/>
        <v>52.338741638301101</v>
      </c>
      <c r="AB123" s="154">
        <f t="shared" ca="1" si="21"/>
        <v>51.361833323448501</v>
      </c>
      <c r="AC123" s="153">
        <f t="shared" ca="1" si="22"/>
        <v>50.708753023256897</v>
      </c>
      <c r="AD123" s="154">
        <f t="shared" ca="1" si="23"/>
        <v>50.9472970267812</v>
      </c>
      <c r="AE123" s="154">
        <f t="shared" ca="1" si="24"/>
        <v>51.361833323448501</v>
      </c>
      <c r="AF123" s="154">
        <f t="shared" ca="1" si="19"/>
        <v>50.9472970267812</v>
      </c>
    </row>
    <row r="124" spans="23:32">
      <c r="W124" s="125">
        <f t="shared" si="25"/>
        <v>169</v>
      </c>
      <c r="X124" s="125">
        <v>50</v>
      </c>
      <c r="Z124" s="126">
        <v>43344</v>
      </c>
      <c r="AA124" s="154">
        <f t="shared" ca="1" si="20"/>
        <v>51.728294248438601</v>
      </c>
      <c r="AB124" s="154">
        <f t="shared" ca="1" si="21"/>
        <v>50.981921342115101</v>
      </c>
      <c r="AC124" s="153">
        <f t="shared" ca="1" si="22"/>
        <v>51.533522821838801</v>
      </c>
      <c r="AD124" s="154">
        <f t="shared" ca="1" si="23"/>
        <v>50.724599427248599</v>
      </c>
      <c r="AE124" s="154">
        <f t="shared" ca="1" si="24"/>
        <v>50.981921342115101</v>
      </c>
      <c r="AF124" s="154">
        <f t="shared" ca="1" si="19"/>
        <v>50.724599427248599</v>
      </c>
    </row>
    <row r="125" spans="23:32">
      <c r="W125" s="125">
        <f t="shared" si="25"/>
        <v>170</v>
      </c>
      <c r="X125" s="125">
        <v>50</v>
      </c>
      <c r="Z125" s="126">
        <v>43374</v>
      </c>
      <c r="AA125" s="154">
        <f t="shared" ca="1" si="20"/>
        <v>50.213831934179801</v>
      </c>
      <c r="AB125" s="154">
        <f t="shared" ca="1" si="21"/>
        <v>50.544834267576597</v>
      </c>
      <c r="AC125" s="153">
        <f t="shared" ca="1" si="22"/>
        <v>50.600181257499898</v>
      </c>
      <c r="AD125" s="154">
        <f t="shared" ca="1" si="23"/>
        <v>50.450114127552503</v>
      </c>
      <c r="AE125" s="154">
        <f t="shared" ca="1" si="24"/>
        <v>50.544834267576597</v>
      </c>
      <c r="AF125" s="154">
        <f t="shared" ca="1" si="19"/>
        <v>50.450114127552503</v>
      </c>
    </row>
    <row r="126" spans="23:32">
      <c r="W126" s="125">
        <f t="shared" si="25"/>
        <v>171</v>
      </c>
      <c r="X126" s="125">
        <v>50</v>
      </c>
      <c r="Z126" s="126">
        <v>43405</v>
      </c>
      <c r="AA126" s="154">
        <f t="shared" ca="1" si="20"/>
        <v>49.868041045021002</v>
      </c>
      <c r="AB126" s="154">
        <f t="shared" ca="1" si="21"/>
        <v>50.220090068302099</v>
      </c>
      <c r="AC126" s="153">
        <f t="shared" ca="1" si="22"/>
        <v>49.390043243178702</v>
      </c>
      <c r="AD126" s="154">
        <f t="shared" ca="1" si="23"/>
        <v>50.2340075911752</v>
      </c>
      <c r="AE126" s="154">
        <f t="shared" ca="1" si="24"/>
        <v>50.220090068302099</v>
      </c>
      <c r="AF126" s="154">
        <f t="shared" ca="1" si="19"/>
        <v>50.2340075911752</v>
      </c>
    </row>
    <row r="127" spans="23:32">
      <c r="W127" s="125">
        <f t="shared" si="25"/>
        <v>172</v>
      </c>
      <c r="X127" s="125">
        <v>50</v>
      </c>
      <c r="Z127" s="126">
        <v>43435</v>
      </c>
      <c r="AA127" s="154">
        <f t="shared" ca="1" si="20"/>
        <v>49.273270152645601</v>
      </c>
      <c r="AB127" s="154">
        <f t="shared" ca="1" si="21"/>
        <v>50.161034482490301</v>
      </c>
      <c r="AC127" s="153">
        <f t="shared" ca="1" si="22"/>
        <v>50.152192675178597</v>
      </c>
      <c r="AD127" s="154">
        <f t="shared" ca="1" si="23"/>
        <v>50.139540726162203</v>
      </c>
      <c r="AE127" s="154">
        <f t="shared" ca="1" si="24"/>
        <v>50.161034482490301</v>
      </c>
      <c r="AF127" s="154">
        <f t="shared" ca="1" si="19"/>
        <v>50.139540726162203</v>
      </c>
    </row>
    <row r="128" spans="23:32">
      <c r="W128" s="125">
        <f t="shared" si="25"/>
        <v>173</v>
      </c>
      <c r="X128" s="125">
        <v>50</v>
      </c>
      <c r="Z128" s="126">
        <v>43466</v>
      </c>
      <c r="AA128" s="154">
        <f t="shared" ca="1" si="20"/>
        <v>49.445033800158399</v>
      </c>
      <c r="AB128" s="154">
        <f t="shared" ca="1" si="21"/>
        <v>50.313711493138001</v>
      </c>
      <c r="AC128" s="153">
        <f t="shared" ca="1" si="22"/>
        <v>49.7658779997872</v>
      </c>
      <c r="AD128" s="154">
        <f t="shared" ca="1" si="23"/>
        <v>50.107113381951102</v>
      </c>
      <c r="AE128" s="154">
        <f t="shared" ca="1" si="24"/>
        <v>50.313711493138001</v>
      </c>
      <c r="AF128" s="154">
        <f t="shared" ca="1" si="19"/>
        <v>50.107113381951102</v>
      </c>
    </row>
    <row r="129" spans="23:32">
      <c r="W129" s="125">
        <f t="shared" si="25"/>
        <v>174</v>
      </c>
      <c r="X129" s="125">
        <v>50</v>
      </c>
      <c r="Z129" s="126">
        <v>43497</v>
      </c>
      <c r="AA129" s="154">
        <f t="shared" ca="1" si="20"/>
        <v>52.4038524484276</v>
      </c>
      <c r="AB129" s="154">
        <f t="shared" ca="1" si="21"/>
        <v>50.513927004329098</v>
      </c>
      <c r="AC129" s="153">
        <f t="shared" ca="1" si="22"/>
        <v>50.386148795396601</v>
      </c>
      <c r="AD129" s="154">
        <f t="shared" ca="1" si="23"/>
        <v>50.0165083761541</v>
      </c>
      <c r="AE129" s="154">
        <f t="shared" ca="1" si="24"/>
        <v>50.513927004329098</v>
      </c>
      <c r="AF129" s="154">
        <f t="shared" ca="1" si="19"/>
        <v>50.0165083761541</v>
      </c>
    </row>
    <row r="130" spans="23:32">
      <c r="W130" s="125">
        <f t="shared" si="25"/>
        <v>175</v>
      </c>
      <c r="X130" s="125">
        <v>50</v>
      </c>
      <c r="Z130" s="126">
        <v>43525</v>
      </c>
      <c r="AA130" s="154">
        <f t="shared" ca="1" si="20"/>
        <v>49.899982095249598</v>
      </c>
      <c r="AB130" s="154">
        <f t="shared" ca="1" si="21"/>
        <v>50.588428113717001</v>
      </c>
      <c r="AC130" s="153">
        <f t="shared" ca="1" si="22"/>
        <v>50.088449460744499</v>
      </c>
      <c r="AD130" s="154">
        <f t="shared" ca="1" si="23"/>
        <v>49.786655946667402</v>
      </c>
      <c r="AE130" s="154">
        <f t="shared" ca="1" si="24"/>
        <v>50.588428113717001</v>
      </c>
      <c r="AF130" s="154">
        <f t="shared" ca="1" si="19"/>
        <v>49.786655946667402</v>
      </c>
    </row>
    <row r="131" spans="23:32">
      <c r="W131" s="125">
        <f t="shared" si="25"/>
        <v>176</v>
      </c>
      <c r="X131" s="125">
        <v>50</v>
      </c>
      <c r="Z131" s="126">
        <v>43556</v>
      </c>
      <c r="AA131" s="154">
        <f t="shared" ref="AA131:AA162" ca="1" si="26">INDIRECT(CONCATENATE("Manufacturero!$E$",W131))</f>
        <v>52.073370875000101</v>
      </c>
      <c r="AB131" s="154">
        <f t="shared" ref="AB131:AB162" ca="1" si="27">INDIRECT(CONCATENATE("Manufacturero!$H$",W131))</f>
        <v>50.422321631774402</v>
      </c>
      <c r="AC131" s="153">
        <f t="shared" ref="AC131:AC162" ca="1" si="28">INDIRECT(CONCATENATE("'No Manufacturero'!$E$",W131))</f>
        <v>50.375322861612503</v>
      </c>
      <c r="AD131" s="154">
        <f t="shared" ref="AD131:AD162" ca="1" si="29">INDIRECT(CONCATENATE("'No Manufacturero'!$H$",W131))</f>
        <v>49.414926257045501</v>
      </c>
      <c r="AE131" s="154">
        <f t="shared" ref="AE131:AE162" ca="1" si="30">+AB131</f>
        <v>50.422321631774402</v>
      </c>
      <c r="AF131" s="154">
        <f t="shared" ca="1" si="19"/>
        <v>49.414926257045501</v>
      </c>
    </row>
    <row r="132" spans="23:32">
      <c r="W132" s="125">
        <f t="shared" ref="W132:W163" si="31">+W131+1</f>
        <v>177</v>
      </c>
      <c r="X132" s="125">
        <v>50</v>
      </c>
      <c r="Z132" s="126">
        <v>43586</v>
      </c>
      <c r="AA132" s="154">
        <f t="shared" ca="1" si="26"/>
        <v>48.828763080420302</v>
      </c>
      <c r="AB132" s="154">
        <f t="shared" ca="1" si="27"/>
        <v>50.013952392869101</v>
      </c>
      <c r="AC132" s="153">
        <f t="shared" ca="1" si="28"/>
        <v>48.420525398395299</v>
      </c>
      <c r="AD132" s="154">
        <f t="shared" ca="1" si="29"/>
        <v>48.9643338197098</v>
      </c>
      <c r="AE132" s="154">
        <f t="shared" ca="1" si="30"/>
        <v>50.013952392869101</v>
      </c>
      <c r="AF132" s="154">
        <f t="shared" ref="AF132:AF195" ca="1" si="32">+AD132</f>
        <v>48.9643338197098</v>
      </c>
    </row>
    <row r="133" spans="23:32">
      <c r="W133" s="125">
        <f t="shared" si="31"/>
        <v>178</v>
      </c>
      <c r="X133" s="125">
        <v>50</v>
      </c>
      <c r="Z133" s="126">
        <v>43617</v>
      </c>
      <c r="AA133" s="154">
        <f t="shared" ca="1" si="26"/>
        <v>48.8623529709946</v>
      </c>
      <c r="AB133" s="154">
        <f t="shared" ca="1" si="27"/>
        <v>49.447604504409398</v>
      </c>
      <c r="AC133" s="153">
        <f t="shared" ca="1" si="28"/>
        <v>47.916575304612799</v>
      </c>
      <c r="AD133" s="154">
        <f t="shared" ca="1" si="29"/>
        <v>48.604564634130099</v>
      </c>
      <c r="AE133" s="154">
        <f t="shared" ca="1" si="30"/>
        <v>49.447604504409398</v>
      </c>
      <c r="AF133" s="154">
        <f t="shared" ca="1" si="32"/>
        <v>48.604564634130099</v>
      </c>
    </row>
    <row r="134" spans="23:32">
      <c r="W134" s="125">
        <f t="shared" si="31"/>
        <v>179</v>
      </c>
      <c r="X134" s="125">
        <v>50</v>
      </c>
      <c r="Z134" s="126">
        <v>43647</v>
      </c>
      <c r="AA134" s="154">
        <f t="shared" ca="1" si="26"/>
        <v>49.095995058967297</v>
      </c>
      <c r="AB134" s="154">
        <f t="shared" ca="1" si="27"/>
        <v>48.815567430199401</v>
      </c>
      <c r="AC134" s="153">
        <f t="shared" ca="1" si="28"/>
        <v>47.672455477877101</v>
      </c>
      <c r="AD134" s="154">
        <f t="shared" ca="1" si="29"/>
        <v>48.4214359521443</v>
      </c>
      <c r="AE134" s="154">
        <f t="shared" ca="1" si="30"/>
        <v>48.815567430199401</v>
      </c>
      <c r="AF134" s="154">
        <f t="shared" ca="1" si="32"/>
        <v>48.4214359521443</v>
      </c>
    </row>
    <row r="135" spans="23:32">
      <c r="W135" s="125">
        <f t="shared" si="31"/>
        <v>180</v>
      </c>
      <c r="X135" s="125">
        <v>50</v>
      </c>
      <c r="Y135" s="127" t="s">
        <v>88</v>
      </c>
      <c r="Z135" s="126">
        <v>43678</v>
      </c>
      <c r="AA135" s="154">
        <f t="shared" ca="1" si="26"/>
        <v>48.3262614889614</v>
      </c>
      <c r="AB135" s="154">
        <f t="shared" ca="1" si="27"/>
        <v>48.213620415549101</v>
      </c>
      <c r="AC135" s="153">
        <f t="shared" ca="1" si="28"/>
        <v>49.365353838562797</v>
      </c>
      <c r="AD135" s="154">
        <f t="shared" ca="1" si="29"/>
        <v>48.434792878863803</v>
      </c>
      <c r="AE135" s="154">
        <f t="shared" ca="1" si="30"/>
        <v>48.213620415549101</v>
      </c>
      <c r="AF135" s="154">
        <f t="shared" ca="1" si="32"/>
        <v>48.434792878863803</v>
      </c>
    </row>
    <row r="136" spans="23:32">
      <c r="W136" s="125">
        <f t="shared" si="31"/>
        <v>181</v>
      </c>
      <c r="X136" s="125">
        <v>50</v>
      </c>
      <c r="Z136" s="126">
        <v>43709</v>
      </c>
      <c r="AA136" s="154">
        <f t="shared" ca="1" si="26"/>
        <v>48.861127806337102</v>
      </c>
      <c r="AB136" s="154">
        <f t="shared" ca="1" si="27"/>
        <v>47.698481329584098</v>
      </c>
      <c r="AC136" s="153">
        <f t="shared" ca="1" si="28"/>
        <v>48.726094636757701</v>
      </c>
      <c r="AD136" s="154">
        <f t="shared" ca="1" si="29"/>
        <v>48.631818511064097</v>
      </c>
      <c r="AE136" s="154">
        <f t="shared" ca="1" si="30"/>
        <v>47.698481329584098</v>
      </c>
      <c r="AF136" s="154">
        <f t="shared" ca="1" si="32"/>
        <v>48.631818511064097</v>
      </c>
    </row>
    <row r="137" spans="23:32">
      <c r="W137" s="125">
        <f t="shared" si="31"/>
        <v>182</v>
      </c>
      <c r="X137" s="125">
        <v>50</v>
      </c>
      <c r="Z137" s="126">
        <v>43739</v>
      </c>
      <c r="AA137" s="154">
        <f t="shared" ca="1" si="26"/>
        <v>46.136134246748398</v>
      </c>
      <c r="AB137" s="154">
        <f t="shared" ca="1" si="27"/>
        <v>47.2767256142496</v>
      </c>
      <c r="AC137" s="153">
        <f t="shared" ca="1" si="28"/>
        <v>48.893868904753397</v>
      </c>
      <c r="AD137" s="154">
        <f t="shared" ca="1" si="29"/>
        <v>48.915483327986898</v>
      </c>
      <c r="AE137" s="154">
        <f t="shared" ca="1" si="30"/>
        <v>47.2767256142496</v>
      </c>
      <c r="AF137" s="154">
        <f t="shared" ca="1" si="32"/>
        <v>48.915483327986898</v>
      </c>
    </row>
    <row r="138" spans="23:32">
      <c r="W138" s="125">
        <f t="shared" si="31"/>
        <v>183</v>
      </c>
      <c r="X138" s="125">
        <v>50</v>
      </c>
      <c r="Z138" s="126">
        <v>43770</v>
      </c>
      <c r="AA138" s="154">
        <f t="shared" ca="1" si="26"/>
        <v>46.680887336838403</v>
      </c>
      <c r="AB138" s="154">
        <f t="shared" ca="1" si="27"/>
        <v>47.004372054911599</v>
      </c>
      <c r="AC138" s="153">
        <f t="shared" ca="1" si="28"/>
        <v>49.098500664302797</v>
      </c>
      <c r="AD138" s="154">
        <f t="shared" ca="1" si="29"/>
        <v>49.165304740764199</v>
      </c>
      <c r="AE138" s="154">
        <f t="shared" ca="1" si="30"/>
        <v>47.004372054911599</v>
      </c>
      <c r="AF138" s="154">
        <f t="shared" ca="1" si="32"/>
        <v>49.165304740764199</v>
      </c>
    </row>
    <row r="139" spans="23:32">
      <c r="W139" s="125">
        <f t="shared" si="31"/>
        <v>184</v>
      </c>
      <c r="X139" s="125">
        <v>50</v>
      </c>
      <c r="Z139" s="126">
        <v>43800</v>
      </c>
      <c r="AA139" s="154">
        <f t="shared" ca="1" si="26"/>
        <v>46.602271771110303</v>
      </c>
      <c r="AB139" s="154">
        <f t="shared" ca="1" si="27"/>
        <v>46.8352363188054</v>
      </c>
      <c r="AC139" s="153">
        <f t="shared" ca="1" si="28"/>
        <v>48.487005211969603</v>
      </c>
      <c r="AD139" s="154">
        <f t="shared" ca="1" si="29"/>
        <v>49.303360620528203</v>
      </c>
      <c r="AE139" s="154">
        <f t="shared" ca="1" si="30"/>
        <v>46.8352363188054</v>
      </c>
      <c r="AF139" s="154">
        <f t="shared" ca="1" si="32"/>
        <v>49.303360620528203</v>
      </c>
    </row>
    <row r="140" spans="23:32">
      <c r="W140" s="125">
        <f t="shared" si="31"/>
        <v>185</v>
      </c>
      <c r="X140" s="125">
        <v>50</v>
      </c>
      <c r="Z140" s="126">
        <v>43831</v>
      </c>
      <c r="AA140" s="154">
        <f t="shared" ca="1" si="26"/>
        <v>49.6023781542847</v>
      </c>
      <c r="AB140" s="154">
        <f t="shared" ca="1" si="27"/>
        <v>46.787859006513798</v>
      </c>
      <c r="AC140" s="153">
        <f t="shared" ca="1" si="28"/>
        <v>50.250142321983098</v>
      </c>
      <c r="AD140" s="154">
        <f t="shared" ca="1" si="29"/>
        <v>49.344014752354902</v>
      </c>
      <c r="AE140" s="154">
        <f t="shared" ca="1" si="30"/>
        <v>46.787859006513798</v>
      </c>
      <c r="AF140" s="154">
        <f t="shared" ca="1" si="32"/>
        <v>49.344014752354902</v>
      </c>
    </row>
    <row r="141" spans="23:32">
      <c r="W141" s="125">
        <f t="shared" si="31"/>
        <v>186</v>
      </c>
      <c r="X141" s="125">
        <v>50</v>
      </c>
      <c r="Z141" s="126">
        <v>43862</v>
      </c>
      <c r="AA141" s="154">
        <f t="shared" ca="1" si="26"/>
        <v>47.4289872783568</v>
      </c>
      <c r="AB141" s="154">
        <f t="shared" ca="1" si="27"/>
        <v>46.824086681337903</v>
      </c>
      <c r="AC141" s="153">
        <f t="shared" ca="1" si="28"/>
        <v>49.562845140623502</v>
      </c>
      <c r="AD141" s="154">
        <f t="shared" ca="1" si="29"/>
        <v>49.249982251764699</v>
      </c>
      <c r="AE141" s="154">
        <f t="shared" ca="1" si="30"/>
        <v>46.824086681337903</v>
      </c>
      <c r="AF141" s="154">
        <f t="shared" ca="1" si="32"/>
        <v>49.249982251764699</v>
      </c>
    </row>
    <row r="142" spans="23:32">
      <c r="W142" s="125">
        <f t="shared" si="31"/>
        <v>187</v>
      </c>
      <c r="X142" s="125">
        <v>50</v>
      </c>
      <c r="Z142" s="126">
        <v>43891</v>
      </c>
      <c r="AA142" s="154">
        <f t="shared" ca="1" si="26"/>
        <v>43.665848157771997</v>
      </c>
      <c r="AB142" s="154">
        <f t="shared" ca="1" si="27"/>
        <v>46.8646637857115</v>
      </c>
      <c r="AC142" s="153">
        <f t="shared" ca="1" si="28"/>
        <v>37.792277759931899</v>
      </c>
      <c r="AD142" s="154">
        <f t="shared" ca="1" si="29"/>
        <v>48.972563111101998</v>
      </c>
      <c r="AE142" s="154">
        <f t="shared" ca="1" si="30"/>
        <v>46.8646637857115</v>
      </c>
      <c r="AF142" s="154">
        <f t="shared" ca="1" si="32"/>
        <v>48.972563111101998</v>
      </c>
    </row>
    <row r="143" spans="23:32">
      <c r="W143" s="125">
        <f t="shared" si="31"/>
        <v>188</v>
      </c>
      <c r="X143" s="125">
        <v>50</v>
      </c>
      <c r="Z143" s="126">
        <v>43922</v>
      </c>
      <c r="AA143" s="154">
        <f t="shared" ca="1" si="26"/>
        <v>40.083121920331202</v>
      </c>
      <c r="AB143" s="154">
        <f t="shared" ca="1" si="27"/>
        <v>46.823390754192999</v>
      </c>
      <c r="AC143" s="153">
        <f t="shared" ca="1" si="28"/>
        <v>34.026121513923101</v>
      </c>
      <c r="AD143" s="154">
        <f t="shared" ca="1" si="29"/>
        <v>48.556580495956503</v>
      </c>
      <c r="AE143" s="154">
        <f t="shared" ca="1" si="30"/>
        <v>46.823390754192999</v>
      </c>
      <c r="AF143" s="154">
        <f t="shared" ca="1" si="32"/>
        <v>48.556580495956503</v>
      </c>
    </row>
    <row r="144" spans="23:32">
      <c r="W144" s="125">
        <f t="shared" si="31"/>
        <v>189</v>
      </c>
      <c r="X144" s="125">
        <v>50</v>
      </c>
      <c r="Z144" s="126">
        <v>43952</v>
      </c>
      <c r="AA144" s="154">
        <f t="shared" ca="1" si="26"/>
        <v>37.087688210229302</v>
      </c>
      <c r="AB144" s="154">
        <f t="shared" ca="1" si="27"/>
        <v>46.7651627777364</v>
      </c>
      <c r="AC144" s="153">
        <f t="shared" ca="1" si="28"/>
        <v>37.214240634555097</v>
      </c>
      <c r="AD144" s="154">
        <f t="shared" ca="1" si="29"/>
        <v>48.139958695548302</v>
      </c>
      <c r="AE144" s="154">
        <f t="shared" ca="1" si="30"/>
        <v>46.7651627777364</v>
      </c>
      <c r="AF144" s="154">
        <f t="shared" ca="1" si="32"/>
        <v>48.139958695548302</v>
      </c>
    </row>
    <row r="145" spans="23:32">
      <c r="W145" s="125">
        <f t="shared" si="31"/>
        <v>190</v>
      </c>
      <c r="X145" s="125">
        <v>50</v>
      </c>
      <c r="Z145" s="126">
        <v>43983</v>
      </c>
      <c r="AA145" s="154">
        <f t="shared" ca="1" si="26"/>
        <v>42.687954703250497</v>
      </c>
      <c r="AB145" s="154">
        <f t="shared" ca="1" si="27"/>
        <v>46.885976213419099</v>
      </c>
      <c r="AC145" s="153">
        <f t="shared" ca="1" si="28"/>
        <v>42.406555553304599</v>
      </c>
      <c r="AD145" s="154">
        <f t="shared" ca="1" si="29"/>
        <v>47.893217756983503</v>
      </c>
      <c r="AE145" s="154">
        <f t="shared" ca="1" si="30"/>
        <v>46.885976213419099</v>
      </c>
      <c r="AF145" s="154">
        <f t="shared" ca="1" si="32"/>
        <v>47.893217756983503</v>
      </c>
    </row>
    <row r="146" spans="23:32">
      <c r="W146" s="125">
        <f t="shared" si="31"/>
        <v>191</v>
      </c>
      <c r="X146" s="125">
        <v>50</v>
      </c>
      <c r="Z146" s="126">
        <v>44013</v>
      </c>
      <c r="AA146" s="154">
        <f t="shared" ca="1" si="26"/>
        <v>47.803098948569001</v>
      </c>
      <c r="AB146" s="154">
        <f t="shared" ca="1" si="27"/>
        <v>47.195473160434901</v>
      </c>
      <c r="AC146" s="153">
        <f t="shared" ca="1" si="28"/>
        <v>47.050142045413097</v>
      </c>
      <c r="AD146" s="154">
        <f t="shared" ca="1" si="29"/>
        <v>47.915562534461898</v>
      </c>
      <c r="AE146" s="154">
        <f t="shared" ca="1" si="30"/>
        <v>47.195473160434901</v>
      </c>
      <c r="AF146" s="154">
        <f t="shared" ca="1" si="32"/>
        <v>47.915562534461898</v>
      </c>
    </row>
    <row r="147" spans="23:32">
      <c r="W147" s="125">
        <f t="shared" si="31"/>
        <v>192</v>
      </c>
      <c r="X147" s="125">
        <v>50</v>
      </c>
      <c r="Y147" s="127" t="s">
        <v>89</v>
      </c>
      <c r="Z147" s="126">
        <v>44044</v>
      </c>
      <c r="AA147" s="154">
        <f t="shared" ca="1" si="26"/>
        <v>46.552668933050597</v>
      </c>
      <c r="AB147" s="154">
        <f t="shared" ca="1" si="27"/>
        <v>47.6827507125086</v>
      </c>
      <c r="AC147" s="153">
        <f t="shared" ca="1" si="28"/>
        <v>47.968680658090499</v>
      </c>
      <c r="AD147" s="154">
        <f t="shared" ca="1" si="29"/>
        <v>48.161275074594798</v>
      </c>
      <c r="AE147" s="154">
        <f t="shared" ca="1" si="30"/>
        <v>47.6827507125086</v>
      </c>
      <c r="AF147" s="154">
        <f t="shared" ca="1" si="32"/>
        <v>48.161275074594798</v>
      </c>
    </row>
    <row r="148" spans="23:32">
      <c r="W148" s="125">
        <f t="shared" si="31"/>
        <v>193</v>
      </c>
      <c r="X148" s="125">
        <v>50</v>
      </c>
      <c r="Z148" s="126">
        <v>44075</v>
      </c>
      <c r="AA148" s="154">
        <f t="shared" ca="1" si="26"/>
        <v>47.598255631964904</v>
      </c>
      <c r="AB148" s="154">
        <f t="shared" ca="1" si="27"/>
        <v>48.2357243915027</v>
      </c>
      <c r="AC148" s="153">
        <f t="shared" ca="1" si="28"/>
        <v>50.166701370626797</v>
      </c>
      <c r="AD148" s="154">
        <f t="shared" ca="1" si="29"/>
        <v>48.490602705496499</v>
      </c>
      <c r="AE148" s="154">
        <f t="shared" ca="1" si="30"/>
        <v>48.2357243915027</v>
      </c>
      <c r="AF148" s="154">
        <f t="shared" ca="1" si="32"/>
        <v>48.490602705496499</v>
      </c>
    </row>
    <row r="149" spans="23:32">
      <c r="W149" s="125">
        <f t="shared" si="31"/>
        <v>194</v>
      </c>
      <c r="X149" s="125">
        <v>50</v>
      </c>
      <c r="Z149" s="126">
        <v>44105</v>
      </c>
      <c r="AA149" s="154">
        <f t="shared" ca="1" si="26"/>
        <v>50.3648476461006</v>
      </c>
      <c r="AB149" s="154">
        <f t="shared" ca="1" si="27"/>
        <v>48.771170019830102</v>
      </c>
      <c r="AC149" s="153">
        <f t="shared" ca="1" si="28"/>
        <v>48.5914439378056</v>
      </c>
      <c r="AD149" s="154">
        <f t="shared" ca="1" si="29"/>
        <v>48.7813769883155</v>
      </c>
      <c r="AE149" s="154">
        <f t="shared" ca="1" si="30"/>
        <v>48.771170019830102</v>
      </c>
      <c r="AF149" s="154">
        <f t="shared" ca="1" si="32"/>
        <v>48.7813769883155</v>
      </c>
    </row>
    <row r="150" spans="23:32">
      <c r="W150" s="125">
        <f t="shared" si="31"/>
        <v>195</v>
      </c>
      <c r="X150" s="125">
        <v>50</v>
      </c>
      <c r="Z150" s="126">
        <v>44136</v>
      </c>
      <c r="AA150" s="154">
        <f t="shared" ca="1" si="26"/>
        <v>49.435510289895099</v>
      </c>
      <c r="AB150" s="154">
        <f t="shared" ca="1" si="27"/>
        <v>49.188696197091502</v>
      </c>
      <c r="AC150" s="153">
        <f t="shared" ca="1" si="28"/>
        <v>49.8440743192578</v>
      </c>
      <c r="AD150" s="154">
        <f t="shared" ca="1" si="29"/>
        <v>48.958341995175701</v>
      </c>
      <c r="AE150" s="154">
        <f t="shared" ca="1" si="30"/>
        <v>49.188696197091502</v>
      </c>
      <c r="AF150" s="154">
        <f t="shared" ca="1" si="32"/>
        <v>48.958341995175701</v>
      </c>
    </row>
    <row r="151" spans="23:32">
      <c r="W151" s="125">
        <f t="shared" si="31"/>
        <v>196</v>
      </c>
      <c r="X151" s="125">
        <v>50</v>
      </c>
      <c r="Z151" s="126">
        <v>44166</v>
      </c>
      <c r="AA151" s="154">
        <f t="shared" ca="1" si="26"/>
        <v>48.487997657249501</v>
      </c>
      <c r="AB151" s="154">
        <f t="shared" ca="1" si="27"/>
        <v>49.4665022554491</v>
      </c>
      <c r="AC151" s="153">
        <f t="shared" ca="1" si="28"/>
        <v>48.773616540722699</v>
      </c>
      <c r="AD151" s="154">
        <f t="shared" ca="1" si="29"/>
        <v>49.081508459574998</v>
      </c>
      <c r="AE151" s="154">
        <f t="shared" ca="1" si="30"/>
        <v>49.4665022554491</v>
      </c>
      <c r="AF151" s="154">
        <f t="shared" ca="1" si="32"/>
        <v>49.081508459574998</v>
      </c>
    </row>
    <row r="152" spans="23:32">
      <c r="W152" s="125">
        <f t="shared" si="31"/>
        <v>197</v>
      </c>
      <c r="X152" s="125">
        <v>50</v>
      </c>
      <c r="Z152" s="126">
        <v>44197</v>
      </c>
      <c r="AA152" s="154">
        <f t="shared" ca="1" si="26"/>
        <v>50.5692595977129</v>
      </c>
      <c r="AB152" s="154">
        <f t="shared" ca="1" si="27"/>
        <v>49.6769471535994</v>
      </c>
      <c r="AC152" s="153">
        <f t="shared" ca="1" si="28"/>
        <v>48.814114867212197</v>
      </c>
      <c r="AD152" s="154">
        <f t="shared" ca="1" si="29"/>
        <v>49.3224098569831</v>
      </c>
      <c r="AE152" s="154">
        <f t="shared" ca="1" si="30"/>
        <v>49.6769471535994</v>
      </c>
      <c r="AF152" s="154">
        <f t="shared" ca="1" si="32"/>
        <v>49.3224098569831</v>
      </c>
    </row>
    <row r="153" spans="23:32">
      <c r="W153" s="125">
        <f t="shared" si="31"/>
        <v>198</v>
      </c>
      <c r="X153" s="125">
        <v>50</v>
      </c>
      <c r="Z153" s="126">
        <v>44228</v>
      </c>
      <c r="AA153" s="154">
        <f t="shared" ca="1" si="26"/>
        <v>49.2248970790558</v>
      </c>
      <c r="AB153" s="154">
        <f t="shared" ca="1" si="27"/>
        <v>49.915894054416199</v>
      </c>
      <c r="AC153" s="153">
        <f t="shared" ca="1" si="28"/>
        <v>49.858423823192098</v>
      </c>
      <c r="AD153" s="154">
        <f t="shared" ca="1" si="29"/>
        <v>49.872564017974902</v>
      </c>
      <c r="AE153" s="154">
        <f t="shared" ca="1" si="30"/>
        <v>49.915894054416199</v>
      </c>
      <c r="AF153" s="154">
        <f t="shared" ca="1" si="32"/>
        <v>49.872564017974902</v>
      </c>
    </row>
    <row r="154" spans="23:32">
      <c r="W154" s="125">
        <f t="shared" si="31"/>
        <v>199</v>
      </c>
      <c r="X154" s="125">
        <v>50</v>
      </c>
      <c r="Z154" s="126">
        <v>44256</v>
      </c>
      <c r="AA154" s="154">
        <f t="shared" ca="1" si="26"/>
        <v>50.419554270653698</v>
      </c>
      <c r="AB154" s="154">
        <f t="shared" ca="1" si="27"/>
        <v>50.281888066413899</v>
      </c>
      <c r="AC154" s="153">
        <f t="shared" ca="1" si="28"/>
        <v>49.687975310684301</v>
      </c>
      <c r="AD154" s="154">
        <f t="shared" ca="1" si="29"/>
        <v>50.7233970675737</v>
      </c>
      <c r="AE154" s="154">
        <f t="shared" ca="1" si="30"/>
        <v>50.281888066413899</v>
      </c>
      <c r="AF154" s="154">
        <f t="shared" ca="1" si="32"/>
        <v>50.7233970675737</v>
      </c>
    </row>
    <row r="155" spans="23:32">
      <c r="W155" s="125">
        <f t="shared" si="31"/>
        <v>200</v>
      </c>
      <c r="X155" s="125">
        <v>50</v>
      </c>
      <c r="Z155" s="126">
        <v>44287</v>
      </c>
      <c r="AA155" s="154">
        <f t="shared" ca="1" si="26"/>
        <v>49.667647962742997</v>
      </c>
      <c r="AB155" s="154">
        <f t="shared" ca="1" si="27"/>
        <v>50.762478553643398</v>
      </c>
      <c r="AC155" s="153">
        <f t="shared" ca="1" si="28"/>
        <v>51.607825705574498</v>
      </c>
      <c r="AD155" s="154">
        <f t="shared" ca="1" si="29"/>
        <v>51.627746880802803</v>
      </c>
      <c r="AE155" s="154">
        <f t="shared" ca="1" si="30"/>
        <v>50.762478553643398</v>
      </c>
      <c r="AF155" s="154">
        <f t="shared" ca="1" si="32"/>
        <v>51.627746880802803</v>
      </c>
    </row>
    <row r="156" spans="23:32">
      <c r="W156" s="125">
        <f t="shared" si="31"/>
        <v>201</v>
      </c>
      <c r="X156" s="125">
        <v>50</v>
      </c>
      <c r="Z156" s="126">
        <v>44317</v>
      </c>
      <c r="AA156" s="154">
        <f t="shared" ca="1" si="26"/>
        <v>52.106784061981401</v>
      </c>
      <c r="AB156" s="154">
        <f t="shared" ca="1" si="27"/>
        <v>51.223277848180302</v>
      </c>
      <c r="AC156" s="153">
        <f t="shared" ca="1" si="28"/>
        <v>53.470177562155797</v>
      </c>
      <c r="AD156" s="154">
        <f t="shared" ca="1" si="29"/>
        <v>52.359018921748003</v>
      </c>
      <c r="AE156" s="154">
        <f t="shared" ca="1" si="30"/>
        <v>51.223277848180302</v>
      </c>
      <c r="AF156" s="154">
        <f t="shared" ca="1" si="32"/>
        <v>52.359018921748003</v>
      </c>
    </row>
    <row r="157" spans="23:32">
      <c r="W157" s="125">
        <f t="shared" si="31"/>
        <v>202</v>
      </c>
      <c r="X157" s="125">
        <v>50</v>
      </c>
      <c r="Z157" s="126">
        <v>44348</v>
      </c>
      <c r="AA157" s="154">
        <f t="shared" ca="1" si="26"/>
        <v>52.141138941696497</v>
      </c>
      <c r="AB157" s="154">
        <f t="shared" ca="1" si="27"/>
        <v>51.476696586872599</v>
      </c>
      <c r="AC157" s="153">
        <f t="shared" ca="1" si="28"/>
        <v>53.631999318713</v>
      </c>
      <c r="AD157" s="154">
        <f t="shared" ca="1" si="29"/>
        <v>52.726462832927901</v>
      </c>
      <c r="AE157" s="154">
        <f t="shared" ca="1" si="30"/>
        <v>51.476696586872599</v>
      </c>
      <c r="AF157" s="154">
        <f t="shared" ca="1" si="32"/>
        <v>52.726462832927901</v>
      </c>
    </row>
    <row r="158" spans="23:32">
      <c r="W158" s="125">
        <f t="shared" si="31"/>
        <v>203</v>
      </c>
      <c r="X158" s="125">
        <v>50</v>
      </c>
      <c r="Z158" s="126">
        <v>44378</v>
      </c>
      <c r="AA158" s="154">
        <f t="shared" ca="1" si="26"/>
        <v>51.5076679084357</v>
      </c>
      <c r="AB158" s="154">
        <f t="shared" ca="1" si="27"/>
        <v>51.576759949669203</v>
      </c>
      <c r="AC158" s="153">
        <f t="shared" ca="1" si="28"/>
        <v>52.908509368386703</v>
      </c>
      <c r="AD158" s="154">
        <f t="shared" ca="1" si="29"/>
        <v>52.664082660590701</v>
      </c>
      <c r="AE158" s="154">
        <f t="shared" ca="1" si="30"/>
        <v>51.576759949669203</v>
      </c>
      <c r="AF158" s="154">
        <f t="shared" ca="1" si="32"/>
        <v>52.664082660590701</v>
      </c>
    </row>
    <row r="159" spans="23:32">
      <c r="W159" s="125">
        <f t="shared" si="31"/>
        <v>204</v>
      </c>
      <c r="X159" s="125">
        <v>50</v>
      </c>
      <c r="Y159" s="127" t="s">
        <v>90</v>
      </c>
      <c r="Z159" s="126">
        <v>44409</v>
      </c>
      <c r="AA159" s="154">
        <f t="shared" ca="1" si="26"/>
        <v>51.592970730138099</v>
      </c>
      <c r="AB159" s="154">
        <f t="shared" ca="1" si="27"/>
        <v>51.5527776398851</v>
      </c>
      <c r="AC159" s="153">
        <f t="shared" ca="1" si="28"/>
        <v>51.193301078920101</v>
      </c>
      <c r="AD159" s="154">
        <f t="shared" ca="1" si="29"/>
        <v>52.353948001572199</v>
      </c>
      <c r="AE159" s="154">
        <f t="shared" ca="1" si="30"/>
        <v>51.5527776398851</v>
      </c>
      <c r="AF159" s="154">
        <f t="shared" ca="1" si="32"/>
        <v>52.353948001572199</v>
      </c>
    </row>
    <row r="160" spans="23:32">
      <c r="W160" s="125">
        <f t="shared" si="31"/>
        <v>205</v>
      </c>
      <c r="X160" s="125">
        <v>50</v>
      </c>
      <c r="Z160" s="126">
        <v>44440</v>
      </c>
      <c r="AA160" s="154">
        <f t="shared" ca="1" si="26"/>
        <v>50.460859207320802</v>
      </c>
      <c r="AB160" s="154">
        <f t="shared" ca="1" si="27"/>
        <v>51.394260461811498</v>
      </c>
      <c r="AC160" s="153">
        <f t="shared" ca="1" si="28"/>
        <v>51.513658864865903</v>
      </c>
      <c r="AD160" s="154">
        <f t="shared" ca="1" si="29"/>
        <v>51.982031106624</v>
      </c>
      <c r="AE160" s="154">
        <f t="shared" ca="1" si="30"/>
        <v>51.394260461811498</v>
      </c>
      <c r="AF160" s="154">
        <f t="shared" ca="1" si="32"/>
        <v>51.982031106624</v>
      </c>
    </row>
    <row r="161" spans="23:32">
      <c r="W161" s="125">
        <f t="shared" si="31"/>
        <v>206</v>
      </c>
      <c r="X161" s="125">
        <v>50</v>
      </c>
      <c r="Z161" s="126">
        <v>44470</v>
      </c>
      <c r="AA161" s="154">
        <f t="shared" ca="1" si="26"/>
        <v>51.672823983746497</v>
      </c>
      <c r="AB161" s="154">
        <f t="shared" ca="1" si="27"/>
        <v>51.196858478744701</v>
      </c>
      <c r="AC161" s="153">
        <f t="shared" ca="1" si="28"/>
        <v>52.6723461617052</v>
      </c>
      <c r="AD161" s="154">
        <f t="shared" ca="1" si="29"/>
        <v>51.721907166129299</v>
      </c>
      <c r="AE161" s="154">
        <f t="shared" ca="1" si="30"/>
        <v>51.196858478744701</v>
      </c>
      <c r="AF161" s="154">
        <f t="shared" ca="1" si="32"/>
        <v>51.721907166129299</v>
      </c>
    </row>
    <row r="162" spans="23:32">
      <c r="W162" s="125">
        <f t="shared" si="31"/>
        <v>207</v>
      </c>
      <c r="X162" s="125">
        <v>50</v>
      </c>
      <c r="Z162" s="126">
        <v>44501</v>
      </c>
      <c r="AA162" s="154">
        <f t="shared" ca="1" si="26"/>
        <v>50.731494052345703</v>
      </c>
      <c r="AB162" s="154">
        <f t="shared" ca="1" si="27"/>
        <v>51.058170283290202</v>
      </c>
      <c r="AC162" s="153">
        <f t="shared" ca="1" si="28"/>
        <v>50.6192380742023</v>
      </c>
      <c r="AD162" s="154">
        <f t="shared" ca="1" si="29"/>
        <v>51.679331008345699</v>
      </c>
      <c r="AE162" s="154">
        <f t="shared" ca="1" si="30"/>
        <v>51.058170283290202</v>
      </c>
      <c r="AF162" s="154">
        <f t="shared" ca="1" si="32"/>
        <v>51.679331008345699</v>
      </c>
    </row>
    <row r="163" spans="23:32">
      <c r="W163" s="125">
        <f t="shared" si="31"/>
        <v>208</v>
      </c>
      <c r="X163" s="125">
        <v>50</v>
      </c>
      <c r="Z163" s="126">
        <v>44531</v>
      </c>
      <c r="AA163" s="154">
        <f t="shared" ref="AA163:AA175" ca="1" si="33">INDIRECT(CONCATENATE("Manufacturero!$E$",W163))</f>
        <v>52.5035002373168</v>
      </c>
      <c r="AB163" s="154">
        <f t="shared" ref="AB163:AB175" ca="1" si="34">INDIRECT(CONCATENATE("Manufacturero!$H$",W163))</f>
        <v>51.070510671978298</v>
      </c>
      <c r="AC163" s="153">
        <f t="shared" ref="AC163:AC175" ca="1" si="35">INDIRECT(CONCATENATE("'No Manufacturero'!$E$",W163))</f>
        <v>52.329321688612502</v>
      </c>
      <c r="AD163" s="154">
        <f t="shared" ref="AD163:AD175" ca="1" si="36">INDIRECT(CONCATENATE("'No Manufacturero'!$H$",W163))</f>
        <v>51.804013286037801</v>
      </c>
      <c r="AE163" s="154">
        <f t="shared" ref="AE163:AE175" ca="1" si="37">+AB163</f>
        <v>51.070510671978298</v>
      </c>
      <c r="AF163" s="154">
        <f t="shared" ca="1" si="32"/>
        <v>51.804013286037801</v>
      </c>
    </row>
    <row r="164" spans="23:32">
      <c r="W164" s="125">
        <f t="shared" ref="W164:W175" si="38">+W163+1</f>
        <v>209</v>
      </c>
      <c r="X164" s="125">
        <v>50</v>
      </c>
      <c r="Z164" s="126">
        <v>44562</v>
      </c>
      <c r="AA164" s="154">
        <f t="shared" ca="1" si="33"/>
        <v>49.230385558218003</v>
      </c>
      <c r="AB164" s="154">
        <f t="shared" ca="1" si="34"/>
        <v>51.112513358929803</v>
      </c>
      <c r="AC164" s="153">
        <f t="shared" ca="1" si="35"/>
        <v>48.919479715603103</v>
      </c>
      <c r="AD164" s="154">
        <f t="shared" ca="1" si="36"/>
        <v>51.961761592255002</v>
      </c>
      <c r="AE164" s="154">
        <f t="shared" ca="1" si="37"/>
        <v>51.112513358929803</v>
      </c>
      <c r="AF164" s="154">
        <f t="shared" ca="1" si="32"/>
        <v>51.961761592255002</v>
      </c>
    </row>
    <row r="165" spans="23:32">
      <c r="W165" s="125">
        <f t="shared" si="38"/>
        <v>210</v>
      </c>
      <c r="X165" s="125">
        <v>50</v>
      </c>
      <c r="Z165" s="126">
        <v>44593</v>
      </c>
      <c r="AA165" s="154">
        <f t="shared" ca="1" si="33"/>
        <v>50.7008613865721</v>
      </c>
      <c r="AB165" s="154">
        <f t="shared" ca="1" si="34"/>
        <v>51.144987365694597</v>
      </c>
      <c r="AC165" s="153">
        <f t="shared" ca="1" si="35"/>
        <v>51.188622136695699</v>
      </c>
      <c r="AD165" s="154">
        <f t="shared" ca="1" si="36"/>
        <v>52.078553789615697</v>
      </c>
      <c r="AE165" s="154">
        <f t="shared" ca="1" si="37"/>
        <v>51.144987365694597</v>
      </c>
      <c r="AF165" s="154">
        <f t="shared" ca="1" si="32"/>
        <v>52.078553789615697</v>
      </c>
    </row>
    <row r="166" spans="23:32">
      <c r="W166" s="125">
        <f t="shared" si="38"/>
        <v>211</v>
      </c>
      <c r="X166" s="125">
        <v>50</v>
      </c>
      <c r="Z166" s="126">
        <v>44621</v>
      </c>
      <c r="AA166" s="154">
        <f t="shared" ca="1" si="33"/>
        <v>51.659255426839302</v>
      </c>
      <c r="AB166" s="154">
        <f t="shared" ca="1" si="34"/>
        <v>51.115936388634999</v>
      </c>
      <c r="AC166" s="153">
        <f t="shared" ca="1" si="35"/>
        <v>52.605097828570202</v>
      </c>
      <c r="AD166" s="154">
        <f t="shared" ca="1" si="36"/>
        <v>52.168688847446603</v>
      </c>
      <c r="AE166" s="154">
        <f t="shared" ca="1" si="37"/>
        <v>51.115936388634999</v>
      </c>
      <c r="AF166" s="154">
        <f t="shared" ca="1" si="32"/>
        <v>52.168688847446603</v>
      </c>
    </row>
    <row r="167" spans="23:32">
      <c r="W167" s="125">
        <f t="shared" si="38"/>
        <v>212</v>
      </c>
      <c r="X167" s="125">
        <v>50</v>
      </c>
      <c r="Z167" s="126">
        <v>44652</v>
      </c>
      <c r="AA167" s="154">
        <f t="shared" ca="1" si="33"/>
        <v>52.0032962528973</v>
      </c>
      <c r="AB167" s="154">
        <f t="shared" ca="1" si="34"/>
        <v>50.989688583543099</v>
      </c>
      <c r="AC167" s="153">
        <f t="shared" ca="1" si="35"/>
        <v>52.441802670802801</v>
      </c>
      <c r="AD167" s="154">
        <f t="shared" ca="1" si="36"/>
        <v>52.246720466959502</v>
      </c>
      <c r="AE167" s="154">
        <f t="shared" ca="1" si="37"/>
        <v>50.989688583543099</v>
      </c>
      <c r="AF167" s="154">
        <f t="shared" ca="1" si="32"/>
        <v>52.246720466959502</v>
      </c>
    </row>
    <row r="168" spans="23:32">
      <c r="W168" s="125">
        <f t="shared" si="38"/>
        <v>213</v>
      </c>
      <c r="X168" s="125">
        <v>50</v>
      </c>
      <c r="Z168" s="126">
        <v>44682</v>
      </c>
      <c r="AA168" s="154">
        <f t="shared" ca="1" si="33"/>
        <v>50.895506044448901</v>
      </c>
      <c r="AB168" s="154">
        <f t="shared" ca="1" si="34"/>
        <v>50.782098290929198</v>
      </c>
      <c r="AC168" s="153">
        <f t="shared" ca="1" si="35"/>
        <v>52.288992181421399</v>
      </c>
      <c r="AD168" s="154">
        <f t="shared" ca="1" si="36"/>
        <v>52.2537541854444</v>
      </c>
      <c r="AE168" s="154">
        <f t="shared" ca="1" si="37"/>
        <v>50.782098290929198</v>
      </c>
      <c r="AF168" s="154">
        <f t="shared" ca="1" si="32"/>
        <v>52.2537541854444</v>
      </c>
    </row>
    <row r="169" spans="23:32">
      <c r="W169" s="125">
        <f t="shared" si="38"/>
        <v>214</v>
      </c>
      <c r="X169" s="125">
        <v>50</v>
      </c>
      <c r="Z169" s="126">
        <v>44713</v>
      </c>
      <c r="AA169" s="154">
        <f t="shared" ca="1" si="33"/>
        <v>49.193285756431301</v>
      </c>
      <c r="AB169" s="154">
        <f t="shared" ca="1" si="34"/>
        <v>50.509833328539997</v>
      </c>
      <c r="AC169" s="153">
        <f t="shared" ca="1" si="35"/>
        <v>51.7850316271075</v>
      </c>
      <c r="AD169" s="154">
        <f t="shared" ca="1" si="36"/>
        <v>52.185523055599297</v>
      </c>
      <c r="AE169" s="154">
        <f t="shared" ca="1" si="37"/>
        <v>50.509833328539997</v>
      </c>
      <c r="AF169" s="154">
        <f t="shared" ca="1" si="32"/>
        <v>52.185523055599297</v>
      </c>
    </row>
    <row r="170" spans="23:32">
      <c r="W170" s="125">
        <f t="shared" si="38"/>
        <v>215</v>
      </c>
      <c r="X170" s="125">
        <v>50</v>
      </c>
      <c r="Z170" s="126">
        <v>44743</v>
      </c>
      <c r="AA170" s="154">
        <f t="shared" ca="1" si="33"/>
        <v>51.198425057217598</v>
      </c>
      <c r="AB170" s="154">
        <f t="shared" ca="1" si="34"/>
        <v>50.295395295959203</v>
      </c>
      <c r="AC170" s="153">
        <f t="shared" ca="1" si="35"/>
        <v>52.512768354351699</v>
      </c>
      <c r="AD170" s="154">
        <f t="shared" ca="1" si="36"/>
        <v>52.146649044911698</v>
      </c>
      <c r="AE170" s="154">
        <f t="shared" ca="1" si="37"/>
        <v>50.295395295959203</v>
      </c>
      <c r="AF170" s="154">
        <f t="shared" ca="1" si="32"/>
        <v>52.146649044911698</v>
      </c>
    </row>
    <row r="171" spans="23:32">
      <c r="W171" s="125">
        <f t="shared" si="38"/>
        <v>216</v>
      </c>
      <c r="X171" s="125">
        <v>50</v>
      </c>
      <c r="Y171" s="127" t="s">
        <v>91</v>
      </c>
      <c r="Z171" s="126">
        <v>44774</v>
      </c>
      <c r="AA171" s="154">
        <f t="shared" ca="1" si="33"/>
        <v>49.452084611375902</v>
      </c>
      <c r="AB171" s="154">
        <f t="shared" ca="1" si="34"/>
        <v>50.209230625987601</v>
      </c>
      <c r="AC171" s="153">
        <f t="shared" ca="1" si="35"/>
        <v>52.391325625874302</v>
      </c>
      <c r="AD171" s="154">
        <f t="shared" ca="1" si="36"/>
        <v>52.155739358759099</v>
      </c>
      <c r="AE171" s="154">
        <f t="shared" ca="1" si="37"/>
        <v>50.209230625987601</v>
      </c>
      <c r="AF171" s="154">
        <f t="shared" ca="1" si="32"/>
        <v>52.155739358759099</v>
      </c>
    </row>
    <row r="172" spans="23:32">
      <c r="W172" s="125">
        <f t="shared" si="38"/>
        <v>217</v>
      </c>
      <c r="X172" s="125">
        <v>50</v>
      </c>
      <c r="Z172" s="126">
        <v>44805</v>
      </c>
      <c r="AA172" s="154">
        <f t="shared" ca="1" si="33"/>
        <v>50.396302585370798</v>
      </c>
      <c r="AB172" s="154">
        <f t="shared" ca="1" si="34"/>
        <v>50.381380941040298</v>
      </c>
      <c r="AC172" s="153">
        <f t="shared" ca="1" si="35"/>
        <v>51.591896791946603</v>
      </c>
      <c r="AD172" s="154">
        <f t="shared" ca="1" si="36"/>
        <v>52.218791617059402</v>
      </c>
      <c r="AE172" s="154">
        <f t="shared" ca="1" si="37"/>
        <v>50.381380941040298</v>
      </c>
      <c r="AF172" s="154">
        <f t="shared" ca="1" si="32"/>
        <v>52.218791617059402</v>
      </c>
    </row>
    <row r="173" spans="23:32">
      <c r="W173" s="125">
        <f t="shared" si="38"/>
        <v>218</v>
      </c>
      <c r="X173" s="125">
        <v>50</v>
      </c>
      <c r="Z173" s="126">
        <v>44835</v>
      </c>
      <c r="AA173" s="154">
        <f t="shared" ca="1" si="33"/>
        <v>50.645930580566798</v>
      </c>
      <c r="AB173" s="154">
        <f t="shared" ca="1" si="34"/>
        <v>50.677121841486198</v>
      </c>
      <c r="AC173" s="153">
        <f t="shared" ca="1" si="35"/>
        <v>51.948145629610202</v>
      </c>
      <c r="AD173" s="154">
        <f t="shared" ca="1" si="36"/>
        <v>52.349379161857499</v>
      </c>
      <c r="AE173" s="154">
        <f t="shared" ca="1" si="37"/>
        <v>50.677121841486198</v>
      </c>
      <c r="AF173" s="154">
        <f t="shared" ca="1" si="32"/>
        <v>52.349379161857499</v>
      </c>
    </row>
    <row r="174" spans="23:32">
      <c r="W174" s="125">
        <f t="shared" si="38"/>
        <v>219</v>
      </c>
      <c r="X174" s="125">
        <v>50</v>
      </c>
      <c r="Z174" s="126">
        <v>44866</v>
      </c>
      <c r="AA174" s="154">
        <f t="shared" ca="1" si="33"/>
        <v>50.958717896481197</v>
      </c>
      <c r="AB174" s="154">
        <f t="shared" ca="1" si="34"/>
        <v>50.900968414105897</v>
      </c>
      <c r="AC174" s="153">
        <f t="shared" ca="1" si="35"/>
        <v>53.056365882331797</v>
      </c>
      <c r="AD174" s="154">
        <f t="shared" ca="1" si="36"/>
        <v>52.499048151228997</v>
      </c>
      <c r="AE174" s="154">
        <f t="shared" ca="1" si="37"/>
        <v>50.900968414105897</v>
      </c>
      <c r="AF174" s="154">
        <f t="shared" ca="1" si="32"/>
        <v>52.499048151228997</v>
      </c>
    </row>
    <row r="175" spans="23:32">
      <c r="W175" s="125">
        <f t="shared" si="38"/>
        <v>220</v>
      </c>
      <c r="X175" s="125">
        <v>50</v>
      </c>
      <c r="Z175" s="126">
        <v>44896</v>
      </c>
      <c r="AA175" s="154">
        <f t="shared" ca="1" si="33"/>
        <v>51.552737914560197</v>
      </c>
      <c r="AB175" s="154">
        <f t="shared" ca="1" si="34"/>
        <v>50.904043008977801</v>
      </c>
      <c r="AC175" s="153">
        <f t="shared" ca="1" si="35"/>
        <v>53.152907671391397</v>
      </c>
      <c r="AD175" s="154">
        <f t="shared" ca="1" si="36"/>
        <v>52.617908671117597</v>
      </c>
      <c r="AE175" s="154">
        <f t="shared" ca="1" si="37"/>
        <v>50.904043008977801</v>
      </c>
      <c r="AF175" s="154">
        <f t="shared" ca="1" si="32"/>
        <v>52.617908671117597</v>
      </c>
    </row>
    <row r="176" spans="23:32">
      <c r="W176" s="125">
        <f t="shared" ref="W176" si="39">+W175+1</f>
        <v>221</v>
      </c>
      <c r="X176" s="125">
        <v>50</v>
      </c>
      <c r="Z176" s="126">
        <v>44927</v>
      </c>
      <c r="AA176" s="154">
        <f t="shared" ref="AA176:AA185" ca="1" si="40">INDIRECT(CONCATENATE("Manufacturero!$E$",W176))</f>
        <v>50.543466265986403</v>
      </c>
      <c r="AB176" s="154">
        <f t="shared" ref="AB176:AB185" ca="1" si="41">INDIRECT(CONCATENATE("Manufacturero!$H$",W176))</f>
        <v>50.684382291031</v>
      </c>
      <c r="AC176" s="153">
        <f t="shared" ref="AC176:AC185" ca="1" si="42">INDIRECT(CONCATENATE("'No Manufacturero'!$E$",W176))</f>
        <v>52.2166681231026</v>
      </c>
      <c r="AD176" s="154">
        <f t="shared" ref="AD176:AD180" ca="1" si="43">INDIRECT(CONCATENATE("'No Manufacturero'!$H$",W176))</f>
        <v>52.640115840727297</v>
      </c>
      <c r="AE176" s="154">
        <f t="shared" ref="AE176" ca="1" si="44">+AB176</f>
        <v>50.684382291031</v>
      </c>
      <c r="AF176" s="154">
        <f t="shared" ca="1" si="32"/>
        <v>52.640115840727297</v>
      </c>
    </row>
    <row r="177" spans="23:32">
      <c r="W177" s="125">
        <v>222</v>
      </c>
      <c r="X177" s="125">
        <v>50</v>
      </c>
      <c r="Z177" s="126">
        <v>44958</v>
      </c>
      <c r="AA177" s="154">
        <f t="shared" ca="1" si="40"/>
        <v>51.232738887733099</v>
      </c>
      <c r="AB177" s="154">
        <f t="shared" ca="1" si="41"/>
        <v>50.343785446839902</v>
      </c>
      <c r="AC177" s="153">
        <f t="shared" ca="1" si="42"/>
        <v>52.115200311315803</v>
      </c>
      <c r="AD177" s="154">
        <f t="shared" ca="1" si="43"/>
        <v>52.531831692355802</v>
      </c>
      <c r="AE177" s="154">
        <f t="shared" ref="AE177:AE185" ca="1" si="45">+AB177</f>
        <v>50.343785446839902</v>
      </c>
      <c r="AF177" s="154">
        <f t="shared" ca="1" si="32"/>
        <v>52.531831692355802</v>
      </c>
    </row>
    <row r="178" spans="23:32">
      <c r="W178" s="125">
        <v>223</v>
      </c>
      <c r="X178" s="125">
        <v>50</v>
      </c>
      <c r="Z178" s="126">
        <v>44986</v>
      </c>
      <c r="AA178" s="154">
        <f t="shared" ca="1" si="40"/>
        <v>48.925860979858903</v>
      </c>
      <c r="AB178" s="154">
        <f t="shared" ca="1" si="41"/>
        <v>50.050795599616599</v>
      </c>
      <c r="AC178" s="153">
        <f t="shared" ca="1" si="42"/>
        <v>53.107097412204297</v>
      </c>
      <c r="AD178" s="154">
        <f t="shared" ca="1" si="43"/>
        <v>52.306818700725302</v>
      </c>
      <c r="AE178" s="154">
        <f t="shared" ca="1" si="45"/>
        <v>50.050795599616599</v>
      </c>
      <c r="AF178" s="154">
        <f t="shared" ca="1" si="32"/>
        <v>52.306818700725302</v>
      </c>
    </row>
    <row r="179" spans="23:32">
      <c r="W179" s="125">
        <v>224</v>
      </c>
      <c r="X179" s="125">
        <v>50</v>
      </c>
      <c r="Z179" s="126">
        <v>45017</v>
      </c>
      <c r="AA179" s="154">
        <f t="shared" ca="1" si="40"/>
        <v>49.830992441721698</v>
      </c>
      <c r="AB179" s="154">
        <f t="shared" ca="1" si="41"/>
        <v>50.008462161975302</v>
      </c>
      <c r="AC179" s="153">
        <f t="shared" ca="1" si="42"/>
        <v>52.258148127802698</v>
      </c>
      <c r="AD179" s="154">
        <f t="shared" ca="1" si="43"/>
        <v>52.0861309086334</v>
      </c>
      <c r="AE179" s="154">
        <f t="shared" ca="1" si="45"/>
        <v>50.008462161975302</v>
      </c>
      <c r="AF179" s="154">
        <f t="shared" ca="1" si="32"/>
        <v>52.0861309086334</v>
      </c>
    </row>
    <row r="180" spans="23:32">
      <c r="W180" s="125">
        <v>225</v>
      </c>
      <c r="X180" s="125">
        <v>50</v>
      </c>
      <c r="Z180" s="126">
        <v>45047</v>
      </c>
      <c r="AA180" s="154">
        <f t="shared" ca="1" si="40"/>
        <v>49.670534623671898</v>
      </c>
      <c r="AB180" s="154">
        <f t="shared" ca="1" si="41"/>
        <v>50.230016040845499</v>
      </c>
      <c r="AC180" s="153">
        <f t="shared" ca="1" si="42"/>
        <v>51.416284567757899</v>
      </c>
      <c r="AD180" s="154">
        <f t="shared" ca="1" si="43"/>
        <v>52.011518881180002</v>
      </c>
      <c r="AE180" s="154">
        <f t="shared" ca="1" si="45"/>
        <v>50.230016040845499</v>
      </c>
      <c r="AF180" s="154">
        <f t="shared" ca="1" si="32"/>
        <v>52.011518881180002</v>
      </c>
    </row>
    <row r="181" spans="23:32">
      <c r="W181" s="125">
        <v>226</v>
      </c>
      <c r="X181" s="125">
        <v>50</v>
      </c>
      <c r="Z181" s="126">
        <v>45078</v>
      </c>
      <c r="AA181" s="154">
        <f t="shared" ca="1" si="40"/>
        <v>50.750128405838801</v>
      </c>
      <c r="AB181" s="154">
        <f t="shared" ca="1" si="41"/>
        <v>50.637894044771102</v>
      </c>
      <c r="AC181" s="153">
        <f t="shared" ca="1" si="42"/>
        <v>51.636291976994301</v>
      </c>
      <c r="AD181" s="154">
        <f t="shared" ref="AD181:AD185" ca="1" si="46">INDIRECT(CONCATENATE("'No Manufacturero'!$H$",W181))</f>
        <v>52.115839135561103</v>
      </c>
      <c r="AE181" s="154">
        <f t="shared" ca="1" si="45"/>
        <v>50.637894044771102</v>
      </c>
      <c r="AF181" s="154">
        <f t="shared" ca="1" si="32"/>
        <v>52.115839135561103</v>
      </c>
    </row>
    <row r="182" spans="23:32">
      <c r="W182" s="125">
        <v>227</v>
      </c>
      <c r="X182" s="125">
        <v>50</v>
      </c>
      <c r="Z182" s="126">
        <v>45108</v>
      </c>
      <c r="AA182" s="154">
        <f t="shared" ca="1" si="40"/>
        <v>51.473574524196003</v>
      </c>
      <c r="AB182" s="154">
        <f t="shared" ca="1" si="41"/>
        <v>51.009509477096003</v>
      </c>
      <c r="AC182" s="153">
        <f t="shared" ca="1" si="42"/>
        <v>52.274858409425903</v>
      </c>
      <c r="AD182" s="154">
        <f t="shared" ca="1" si="46"/>
        <v>52.334471325232897</v>
      </c>
      <c r="AE182" s="154">
        <f t="shared" ca="1" si="45"/>
        <v>51.009509477096003</v>
      </c>
      <c r="AF182" s="154">
        <f t="shared" ca="1" si="32"/>
        <v>52.334471325232897</v>
      </c>
    </row>
    <row r="183" spans="23:32">
      <c r="W183" s="125">
        <v>228</v>
      </c>
      <c r="X183" s="125">
        <v>50</v>
      </c>
      <c r="Z183" s="126">
        <v>45139</v>
      </c>
      <c r="AA183" s="154">
        <f t="shared" ca="1" si="40"/>
        <v>52.171204102312302</v>
      </c>
      <c r="AB183" s="154">
        <f t="shared" ca="1" si="41"/>
        <v>51.211243238385897</v>
      </c>
      <c r="AC183" s="153">
        <f t="shared" ca="1" si="42"/>
        <v>52.753399424538401</v>
      </c>
      <c r="AD183" s="154">
        <f t="shared" ca="1" si="46"/>
        <v>52.565228142686003</v>
      </c>
      <c r="AE183" s="154">
        <f t="shared" ca="1" si="45"/>
        <v>51.211243238385897</v>
      </c>
      <c r="AF183" s="154">
        <f t="shared" ca="1" si="32"/>
        <v>52.565228142686003</v>
      </c>
    </row>
    <row r="184" spans="23:32">
      <c r="W184" s="125">
        <v>229</v>
      </c>
      <c r="X184" s="125">
        <v>50</v>
      </c>
      <c r="Z184" s="126">
        <v>45170</v>
      </c>
      <c r="AA184" s="154">
        <f t="shared" ca="1" si="40"/>
        <v>50.802858917472001</v>
      </c>
      <c r="AB184" s="154">
        <f t="shared" ca="1" si="41"/>
        <v>51.184560800411496</v>
      </c>
      <c r="AC184" s="153">
        <f t="shared" ca="1" si="42"/>
        <v>53.287791476402703</v>
      </c>
      <c r="AD184" s="154">
        <f t="shared" ca="1" si="46"/>
        <v>52.720555862214297</v>
      </c>
      <c r="AE184" s="154">
        <f t="shared" ca="1" si="45"/>
        <v>51.184560800411496</v>
      </c>
      <c r="AF184" s="154">
        <f t="shared" ca="1" si="32"/>
        <v>52.720555862214297</v>
      </c>
    </row>
    <row r="185" spans="23:32">
      <c r="W185" s="125">
        <v>230</v>
      </c>
      <c r="X185" s="125">
        <v>50</v>
      </c>
      <c r="Z185" s="126">
        <v>45200</v>
      </c>
      <c r="AA185" s="154">
        <f t="shared" ca="1" si="40"/>
        <v>50.662926948839001</v>
      </c>
      <c r="AB185" s="154">
        <f t="shared" ca="1" si="41"/>
        <v>51.017150753249901</v>
      </c>
      <c r="AC185" s="153">
        <f t="shared" ca="1" si="42"/>
        <v>52.996256195677098</v>
      </c>
      <c r="AD185" s="154">
        <f t="shared" ca="1" si="46"/>
        <v>52.736897774083197</v>
      </c>
      <c r="AE185" s="154">
        <f t="shared" ca="1" si="45"/>
        <v>51.017150753249901</v>
      </c>
      <c r="AF185" s="154">
        <f t="shared" ca="1" si="32"/>
        <v>52.736897774083197</v>
      </c>
    </row>
    <row r="186" spans="23:32">
      <c r="W186" s="125">
        <v>231</v>
      </c>
      <c r="X186" s="125">
        <v>50</v>
      </c>
      <c r="Z186" s="126">
        <v>45231</v>
      </c>
      <c r="AA186" s="154">
        <f t="shared" ref="AA186:AA187" ca="1" si="47">INDIRECT(CONCATENATE("Manufacturero!$E$",W186))</f>
        <v>50.876021295326197</v>
      </c>
      <c r="AB186" s="154">
        <f t="shared" ref="AB186:AB187" ca="1" si="48">INDIRECT(CONCATENATE("Manufacturero!$H$",W186))</f>
        <v>50.8549112324053</v>
      </c>
      <c r="AC186" s="153">
        <f t="shared" ref="AC186:AC187" ca="1" si="49">INDIRECT(CONCATENATE("'No Manufacturero'!$E$",W186))</f>
        <v>52.306601207997097</v>
      </c>
      <c r="AD186" s="154">
        <f t="shared" ref="AD186:AD187" ca="1" si="50">INDIRECT(CONCATENATE("'No Manufacturero'!$H$",W186))</f>
        <v>52.575673450909697</v>
      </c>
      <c r="AE186" s="154">
        <f t="shared" ref="AE186:AE187" ca="1" si="51">+AB186</f>
        <v>50.8549112324053</v>
      </c>
      <c r="AF186" s="154">
        <f t="shared" ca="1" si="32"/>
        <v>52.575673450909697</v>
      </c>
    </row>
    <row r="187" spans="23:32">
      <c r="W187" s="125">
        <v>232</v>
      </c>
      <c r="X187" s="125">
        <v>50</v>
      </c>
      <c r="Z187" s="126">
        <v>45261</v>
      </c>
      <c r="AA187" s="154">
        <f t="shared" ca="1" si="47"/>
        <v>49.745571142504701</v>
      </c>
      <c r="AB187" s="154">
        <f t="shared" ca="1" si="48"/>
        <v>50.723522909124</v>
      </c>
      <c r="AC187" s="153">
        <f t="shared" ca="1" si="49"/>
        <v>51.982716238688496</v>
      </c>
      <c r="AD187" s="154">
        <f t="shared" ca="1" si="50"/>
        <v>52.276252053148099</v>
      </c>
      <c r="AE187" s="154">
        <f t="shared" ca="1" si="51"/>
        <v>50.723522909124</v>
      </c>
      <c r="AF187" s="154">
        <f t="shared" ca="1" si="32"/>
        <v>52.276252053148099</v>
      </c>
    </row>
    <row r="188" spans="23:32">
      <c r="W188" s="125">
        <v>233</v>
      </c>
      <c r="X188" s="125">
        <v>50</v>
      </c>
      <c r="Z188" s="126">
        <v>45292</v>
      </c>
      <c r="AA188" s="154">
        <f t="shared" ref="AA188:AA192" ca="1" si="52">INDIRECT(CONCATENATE("Manufacturero!$E$",W188))</f>
        <v>52.671783858932301</v>
      </c>
      <c r="AB188" s="154">
        <f t="shared" ref="AB188:AB192" ca="1" si="53">INDIRECT(CONCATENATE("Manufacturero!$H$",W188))</f>
        <v>50.628650778951098</v>
      </c>
      <c r="AC188" s="153">
        <f t="shared" ref="AC188:AC192" ca="1" si="54">INDIRECT(CONCATENATE("'No Manufacturero'!$E$",W188))</f>
        <v>51.690857395155597</v>
      </c>
      <c r="AD188" s="154">
        <f t="shared" ref="AD188:AD192" ca="1" si="55">INDIRECT(CONCATENATE("'No Manufacturero'!$H$",W188))</f>
        <v>51.921548429435099</v>
      </c>
      <c r="AE188" s="154">
        <f t="shared" ref="AE188:AE192" ca="1" si="56">+AB188</f>
        <v>50.628650778951098</v>
      </c>
      <c r="AF188" s="154">
        <f t="shared" ca="1" si="32"/>
        <v>51.921548429435099</v>
      </c>
    </row>
    <row r="189" spans="23:32">
      <c r="W189" s="125">
        <v>234</v>
      </c>
      <c r="X189" s="125">
        <v>50</v>
      </c>
      <c r="Z189" s="126">
        <v>45323</v>
      </c>
      <c r="AA189" s="154">
        <f t="shared" ca="1" si="52"/>
        <v>49.896786300396997</v>
      </c>
      <c r="AB189" s="154">
        <f t="shared" ca="1" si="53"/>
        <v>50.440917096104698</v>
      </c>
      <c r="AC189" s="153">
        <f t="shared" ca="1" si="54"/>
        <v>52.060068657960997</v>
      </c>
      <c r="AD189" s="154">
        <f t="shared" ca="1" si="55"/>
        <v>51.584892150118598</v>
      </c>
      <c r="AE189" s="154">
        <f t="shared" ca="1" si="56"/>
        <v>50.440917096104698</v>
      </c>
      <c r="AF189" s="154">
        <f t="shared" ca="1" si="32"/>
        <v>51.584892150118598</v>
      </c>
    </row>
    <row r="190" spans="23:32">
      <c r="W190" s="125">
        <v>235</v>
      </c>
      <c r="X190" s="125">
        <v>50</v>
      </c>
      <c r="Z190" s="126">
        <v>45352</v>
      </c>
      <c r="AA190" s="154">
        <f t="shared" ca="1" si="52"/>
        <v>51.1727065304907</v>
      </c>
      <c r="AB190" s="154">
        <f t="shared" ca="1" si="53"/>
        <v>50.051711811057103</v>
      </c>
      <c r="AC190" s="153">
        <f t="shared" ca="1" si="54"/>
        <v>51.692211321689001</v>
      </c>
      <c r="AD190" s="154">
        <f t="shared" ca="1" si="55"/>
        <v>51.3115464661145</v>
      </c>
      <c r="AE190" s="154">
        <f t="shared" ca="1" si="56"/>
        <v>50.051711811057103</v>
      </c>
      <c r="AF190" s="154">
        <f t="shared" ca="1" si="32"/>
        <v>51.3115464661145</v>
      </c>
    </row>
    <row r="191" spans="23:32">
      <c r="W191" s="125">
        <v>236</v>
      </c>
      <c r="X191" s="125">
        <v>50</v>
      </c>
      <c r="Z191" s="126">
        <v>45383</v>
      </c>
      <c r="AA191" s="154">
        <f t="shared" ca="1" si="52"/>
        <v>48.865668935921001</v>
      </c>
      <c r="AB191" s="154">
        <f t="shared" ca="1" si="53"/>
        <v>49.512612996539502</v>
      </c>
      <c r="AC191" s="153">
        <f t="shared" ca="1" si="54"/>
        <v>50.453178661654299</v>
      </c>
      <c r="AD191" s="154">
        <f t="shared" ca="1" si="55"/>
        <v>51.097013695063197</v>
      </c>
      <c r="AE191" s="154">
        <f t="shared" ca="1" si="56"/>
        <v>49.512612996539502</v>
      </c>
      <c r="AF191" s="154">
        <f t="shared" ca="1" si="32"/>
        <v>51.097013695063197</v>
      </c>
    </row>
    <row r="192" spans="23:32">
      <c r="W192" s="125">
        <v>237</v>
      </c>
      <c r="X192" s="125">
        <v>50</v>
      </c>
      <c r="Z192" s="126">
        <v>45413</v>
      </c>
      <c r="AA192" s="154">
        <f t="shared" ca="1" si="52"/>
        <v>48.868427309256802</v>
      </c>
      <c r="AB192" s="154">
        <f t="shared" ca="1" si="53"/>
        <v>48.945107184760097</v>
      </c>
      <c r="AC192" s="153">
        <f t="shared" ca="1" si="54"/>
        <v>50.437882022550198</v>
      </c>
      <c r="AD192" s="154">
        <f t="shared" ca="1" si="55"/>
        <v>50.869788054721297</v>
      </c>
      <c r="AE192" s="154">
        <f t="shared" ca="1" si="56"/>
        <v>48.945107184760097</v>
      </c>
      <c r="AF192" s="154">
        <f t="shared" ca="1" si="32"/>
        <v>50.869788054721297</v>
      </c>
    </row>
    <row r="193" spans="23:32">
      <c r="W193" s="125">
        <v>238</v>
      </c>
      <c r="X193" s="125">
        <v>50</v>
      </c>
      <c r="Z193" s="126">
        <v>45444</v>
      </c>
      <c r="AA193" s="154">
        <f t="shared" ref="AA193" ca="1" si="57">INDIRECT(CONCATENATE("Manufacturero!$E$",W193))</f>
        <v>48.732563374383602</v>
      </c>
      <c r="AB193" s="154">
        <f t="shared" ref="AB193" ca="1" si="58">INDIRECT(CONCATENATE("Manufacturero!$H$",W193))</f>
        <v>48.455485949369297</v>
      </c>
      <c r="AC193" s="153">
        <f t="shared" ref="AC193" ca="1" si="59">INDIRECT(CONCATENATE("'No Manufacturero'!$E$",W193))</f>
        <v>51.059332421641898</v>
      </c>
      <c r="AD193" s="154">
        <f t="shared" ref="AD193" ca="1" si="60">INDIRECT(CONCATENATE("'No Manufacturero'!$H$",W193))</f>
        <v>50.624051991523103</v>
      </c>
      <c r="AE193" s="154">
        <f t="shared" ref="AE193" ca="1" si="61">+AB193</f>
        <v>48.455485949369297</v>
      </c>
      <c r="AF193" s="154">
        <f t="shared" ca="1" si="32"/>
        <v>50.624051991523103</v>
      </c>
    </row>
    <row r="194" spans="23:32">
      <c r="W194" s="125">
        <v>239</v>
      </c>
      <c r="X194" s="125">
        <v>50</v>
      </c>
      <c r="Z194" s="126">
        <v>45474</v>
      </c>
      <c r="AA194" s="154">
        <f t="shared" ref="AA194:AA196" ca="1" si="62">INDIRECT(CONCATENATE("Manufacturero!$E$",W194))</f>
        <v>47.036307103478698</v>
      </c>
      <c r="AB194" s="154">
        <f t="shared" ref="AB194:AB196" ca="1" si="63">INDIRECT(CONCATENATE("Manufacturero!$H$",W194))</f>
        <v>48.147324796796902</v>
      </c>
      <c r="AC194" s="153">
        <f t="shared" ref="AC194:AC196" ca="1" si="64">INDIRECT(CONCATENATE("'No Manufacturero'!$E$",W194))</f>
        <v>50.8153448965409</v>
      </c>
      <c r="AD194" s="154">
        <f t="shared" ref="AD194:AD196" ca="1" si="65">INDIRECT(CONCATENATE("'No Manufacturero'!$H$",W194))</f>
        <v>50.392597960336602</v>
      </c>
      <c r="AE194" s="154">
        <f t="shared" ref="AE194:AE196" ca="1" si="66">+AB194</f>
        <v>48.147324796796902</v>
      </c>
      <c r="AF194" s="154">
        <f t="shared" ca="1" si="32"/>
        <v>50.392597960336602</v>
      </c>
    </row>
    <row r="195" spans="23:32">
      <c r="W195" s="125">
        <v>240</v>
      </c>
      <c r="X195" s="125">
        <v>50</v>
      </c>
      <c r="Z195" s="126">
        <v>45505</v>
      </c>
      <c r="AA195" s="154">
        <f t="shared" ca="1" si="62"/>
        <v>48.293152703951399</v>
      </c>
      <c r="AB195" s="154">
        <f t="shared" ca="1" si="63"/>
        <v>47.992358278289501</v>
      </c>
      <c r="AC195" s="153">
        <f t="shared" ca="1" si="64"/>
        <v>50.3016752387216</v>
      </c>
      <c r="AD195" s="154">
        <f t="shared" ca="1" si="65"/>
        <v>50.175158900011503</v>
      </c>
      <c r="AE195" s="154">
        <f t="shared" ca="1" si="66"/>
        <v>47.992358278289501</v>
      </c>
      <c r="AF195" s="154">
        <f t="shared" ca="1" si="32"/>
        <v>50.175158900011503</v>
      </c>
    </row>
    <row r="196" spans="23:32">
      <c r="W196" s="125">
        <v>241</v>
      </c>
      <c r="X196" s="125">
        <v>50</v>
      </c>
      <c r="Z196" s="126">
        <v>45536</v>
      </c>
      <c r="AA196" s="154">
        <f t="shared" ca="1" si="62"/>
        <v>48.761352999324103</v>
      </c>
      <c r="AB196" s="154">
        <f t="shared" ca="1" si="63"/>
        <v>47.855861826523999</v>
      </c>
      <c r="AC196" s="153">
        <f t="shared" ca="1" si="64"/>
        <v>49.522681227266297</v>
      </c>
      <c r="AD196" s="154">
        <f t="shared" ca="1" si="65"/>
        <v>49.982151185990901</v>
      </c>
      <c r="AE196" s="154">
        <f t="shared" ca="1" si="66"/>
        <v>47.855861826523999</v>
      </c>
      <c r="AF196" s="154">
        <f t="shared" ref="AF196:AF200" ca="1" si="67">+AD196</f>
        <v>49.982151185990901</v>
      </c>
    </row>
    <row r="197" spans="23:32">
      <c r="W197" s="125">
        <v>242</v>
      </c>
      <c r="X197" s="125">
        <v>50</v>
      </c>
      <c r="Z197" s="126">
        <v>45566</v>
      </c>
      <c r="AA197" s="154">
        <f t="shared" ref="AA197:AA200" ca="1" si="68">INDIRECT(CONCATENATE("Manufacturero!$E$",W197))</f>
        <v>47.032990281918103</v>
      </c>
      <c r="AB197" s="154">
        <f t="shared" ref="AB197:AB200" ca="1" si="69">INDIRECT(CONCATENATE("Manufacturero!$H$",W197))</f>
        <v>47.6819738826619</v>
      </c>
      <c r="AC197" s="153">
        <f t="shared" ref="AC197:AC200" ca="1" si="70">INDIRECT(CONCATENATE("'No Manufacturero'!$E$",W197))</f>
        <v>49.130963478017399</v>
      </c>
      <c r="AD197" s="154">
        <f t="shared" ref="AD197:AD200" ca="1" si="71">INDIRECT(CONCATENATE("'No Manufacturero'!$H$",W197))</f>
        <v>49.801647611059103</v>
      </c>
      <c r="AE197" s="154">
        <f t="shared" ref="AE197:AE200" ca="1" si="72">+AB197</f>
        <v>47.6819738826619</v>
      </c>
      <c r="AF197" s="154">
        <f t="shared" ca="1" si="67"/>
        <v>49.801647611059103</v>
      </c>
    </row>
    <row r="198" spans="23:32">
      <c r="W198" s="125">
        <v>243</v>
      </c>
      <c r="X198" s="125">
        <v>50</v>
      </c>
      <c r="Z198" s="126">
        <v>45597</v>
      </c>
      <c r="AA198" s="154">
        <f t="shared" ca="1" si="68"/>
        <v>47.871639797034597</v>
      </c>
      <c r="AB198" s="154">
        <f t="shared" ca="1" si="69"/>
        <v>47.4317265775801</v>
      </c>
      <c r="AC198" s="153">
        <f t="shared" ca="1" si="70"/>
        <v>50.415053766589601</v>
      </c>
      <c r="AD198" s="154">
        <f t="shared" ca="1" si="71"/>
        <v>49.636468415061302</v>
      </c>
      <c r="AE198" s="154">
        <f t="shared" ca="1" si="72"/>
        <v>47.4317265775801</v>
      </c>
      <c r="AF198" s="154">
        <f t="shared" ca="1" si="67"/>
        <v>49.636468415061302</v>
      </c>
    </row>
    <row r="199" spans="23:32">
      <c r="W199" s="125">
        <v>244</v>
      </c>
      <c r="X199" s="125">
        <v>50</v>
      </c>
      <c r="Z199" s="126">
        <v>45627</v>
      </c>
      <c r="AA199" s="154">
        <f t="shared" ca="1" si="68"/>
        <v>47.609752656317802</v>
      </c>
      <c r="AB199" s="154">
        <f t="shared" ca="1" si="69"/>
        <v>47.188064224916999</v>
      </c>
      <c r="AC199" s="153">
        <f t="shared" ca="1" si="70"/>
        <v>49.618350735928601</v>
      </c>
      <c r="AD199" s="154">
        <f t="shared" ca="1" si="71"/>
        <v>49.496100306423003</v>
      </c>
      <c r="AE199" s="154">
        <f t="shared" ca="1" si="72"/>
        <v>47.188064224916999</v>
      </c>
      <c r="AF199" s="154">
        <f t="shared" ca="1" si="67"/>
        <v>49.496100306423003</v>
      </c>
    </row>
    <row r="200" spans="23:32">
      <c r="W200" s="125">
        <v>245</v>
      </c>
      <c r="X200" s="125">
        <v>50</v>
      </c>
      <c r="Z200" s="126">
        <v>45658</v>
      </c>
      <c r="AA200" s="154">
        <f t="shared" ca="1" si="68"/>
        <v>45.661505355943703</v>
      </c>
      <c r="AB200" s="154">
        <f t="shared" ca="1" si="69"/>
        <v>47.020004362091598</v>
      </c>
      <c r="AC200" s="153">
        <f t="shared" ca="1" si="70"/>
        <v>49.085982540050601</v>
      </c>
      <c r="AD200" s="154">
        <f t="shared" ca="1" si="71"/>
        <v>49.356436919096403</v>
      </c>
      <c r="AE200" s="154">
        <f t="shared" ca="1" si="72"/>
        <v>47.020004362091598</v>
      </c>
      <c r="AF200" s="154">
        <f t="shared" ca="1" si="67"/>
        <v>49.356436919096403</v>
      </c>
    </row>
    <row r="201" spans="23:32">
      <c r="W201" s="125">
        <v>246</v>
      </c>
      <c r="X201" s="125">
        <v>50</v>
      </c>
      <c r="Z201" s="126">
        <v>45689</v>
      </c>
      <c r="AA201" s="154">
        <f t="shared" ref="AA201:AA202" ca="1" si="73">INDIRECT(CONCATENATE("Manufacturero!$E$",W201))</f>
        <v>47.072204427516901</v>
      </c>
      <c r="AB201" s="154">
        <f t="shared" ref="AB201:AB202" ca="1" si="74">INDIRECT(CONCATENATE("Manufacturero!$H$",W201))</f>
        <v>46.985527470722303</v>
      </c>
      <c r="AC201" s="153">
        <f t="shared" ref="AC201:AC202" ca="1" si="75">INDIRECT(CONCATENATE("'No Manufacturero'!$E$",W201))</f>
        <v>49.590075083744601</v>
      </c>
      <c r="AD201" s="154">
        <f t="shared" ref="AD201:AD202" ca="1" si="76">INDIRECT(CONCATENATE("'No Manufacturero'!$H$",W201))</f>
        <v>49.191352808858902</v>
      </c>
      <c r="AE201" s="154">
        <f t="shared" ref="AE201:AE202" ca="1" si="77">+AB201</f>
        <v>46.985527470722303</v>
      </c>
      <c r="AF201" s="154">
        <f t="shared" ref="AF201:AF202" ca="1" si="78">+AD201</f>
        <v>49.191352808858902</v>
      </c>
    </row>
    <row r="202" spans="23:32">
      <c r="W202" s="125">
        <v>247</v>
      </c>
      <c r="X202" s="125">
        <v>50</v>
      </c>
      <c r="Z202" s="126">
        <v>45717</v>
      </c>
      <c r="AA202" s="154">
        <f t="shared" ca="1" si="73"/>
        <v>47.189220492771803</v>
      </c>
      <c r="AB202" s="154">
        <f t="shared" ca="1" si="74"/>
        <v>47.0828986195312</v>
      </c>
      <c r="AC202" s="153">
        <f t="shared" ca="1" si="75"/>
        <v>48.625278464231997</v>
      </c>
      <c r="AD202" s="154">
        <f t="shared" ca="1" si="76"/>
        <v>49.018543020752603</v>
      </c>
      <c r="AE202" s="154">
        <f t="shared" ca="1" si="77"/>
        <v>47.0828986195312</v>
      </c>
      <c r="AF202" s="154">
        <f t="shared" ca="1" si="78"/>
        <v>49.018543020752603</v>
      </c>
    </row>
  </sheetData>
  <mergeCells count="3">
    <mergeCell ref="AA1:AB1"/>
    <mergeCell ref="AC1:AD1"/>
    <mergeCell ref="AE1:A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AC105"/>
  <sheetViews>
    <sheetView tabSelected="1" showRuler="0" topLeftCell="A3" zoomScaleNormal="100" workbookViewId="0">
      <selection activeCell="G1" sqref="G1"/>
    </sheetView>
  </sheetViews>
  <sheetFormatPr baseColWidth="10" defaultColWidth="11.42578125" defaultRowHeight="12"/>
  <cols>
    <col min="1" max="1" width="5.85546875" style="48" customWidth="1"/>
    <col min="2" max="2" width="30.85546875" style="48" customWidth="1"/>
    <col min="3" max="5" width="17.85546875" style="48" customWidth="1"/>
    <col min="6" max="8" width="17.85546875" style="49" customWidth="1"/>
    <col min="9" max="9" width="6.7109375" style="49" customWidth="1"/>
    <col min="10" max="12" width="11.42578125" style="48"/>
    <col min="13" max="13" width="3.42578125" style="48" bestFit="1" customWidth="1"/>
    <col min="14" max="14" width="15" style="48" bestFit="1" customWidth="1"/>
    <col min="15" max="15" width="1.85546875" style="48" bestFit="1" customWidth="1"/>
    <col min="16" max="16" width="11.42578125" style="48" bestFit="1" customWidth="1"/>
    <col min="17" max="17" width="1.85546875" style="48" bestFit="1" customWidth="1"/>
    <col min="18" max="18" width="23.7109375" style="48" bestFit="1" customWidth="1"/>
    <col min="19" max="19" width="1.85546875" style="48" bestFit="1" customWidth="1"/>
    <col min="20" max="20" width="11.7109375" style="48" bestFit="1" customWidth="1"/>
    <col min="21" max="21" width="1.85546875" style="48" bestFit="1" customWidth="1"/>
    <col min="22" max="22" width="9.140625" style="48" bestFit="1" customWidth="1"/>
    <col min="23" max="23" width="1.85546875" style="48" bestFit="1" customWidth="1"/>
    <col min="24" max="24" width="9.140625" style="48" bestFit="1" customWidth="1"/>
    <col min="25" max="25" width="1.85546875" style="48" bestFit="1" customWidth="1"/>
    <col min="26" max="26" width="15.28515625" style="48" bestFit="1" customWidth="1"/>
    <col min="27" max="27" width="1.85546875" style="48" bestFit="1" customWidth="1"/>
    <col min="28" max="28" width="9.140625" style="48" bestFit="1" customWidth="1"/>
    <col min="29" max="29" width="1.85546875" style="48" bestFit="1" customWidth="1"/>
    <col min="30" max="16384" width="11.42578125" style="48"/>
  </cols>
  <sheetData>
    <row r="1" spans="2:29">
      <c r="J1" s="49"/>
      <c r="K1" s="50" t="s">
        <v>57</v>
      </c>
      <c r="L1" s="50" t="s">
        <v>58</v>
      </c>
    </row>
    <row r="2" spans="2:29">
      <c r="J2" s="49"/>
      <c r="K2" s="50">
        <f>+mes_pre-1</f>
        <v>246</v>
      </c>
      <c r="L2" s="50">
        <f>COUNTIF(Manufacturero!B5:B9994,"&lt;&gt;")+4</f>
        <v>247</v>
      </c>
    </row>
    <row r="3" spans="2:29" ht="12.75" thickBot="1">
      <c r="J3" s="49">
        <v>2019</v>
      </c>
      <c r="K3" s="51" t="str">
        <f ca="1">INDIRECT(CONCATENATE("'","Manufacturero","'!B",mes_ant))</f>
        <v>F</v>
      </c>
      <c r="L3" s="51" t="str">
        <f ca="1">INDIRECT(CONCATENATE("'","Manufacturero","'!B",mes_pre))</f>
        <v>M</v>
      </c>
      <c r="N3" s="53" t="s">
        <v>34</v>
      </c>
      <c r="O3" s="53"/>
      <c r="P3" s="53" t="s">
        <v>35</v>
      </c>
      <c r="Q3" s="53"/>
      <c r="R3" s="53" t="s">
        <v>36</v>
      </c>
      <c r="S3" s="53"/>
      <c r="T3" s="53" t="s">
        <v>37</v>
      </c>
      <c r="U3" s="53"/>
      <c r="V3" s="53" t="s">
        <v>38</v>
      </c>
      <c r="W3" s="53"/>
      <c r="X3" s="53" t="s">
        <v>39</v>
      </c>
      <c r="Y3" s="53"/>
      <c r="Z3" s="49" t="s">
        <v>40</v>
      </c>
      <c r="AA3" s="49"/>
      <c r="AB3" s="53" t="s">
        <v>41</v>
      </c>
    </row>
    <row r="4" spans="2:29" s="49" customFormat="1" ht="27" customHeight="1">
      <c r="B4" s="216" t="s">
        <v>30</v>
      </c>
      <c r="C4" s="218" t="s">
        <v>93</v>
      </c>
      <c r="D4" s="218" t="s">
        <v>94</v>
      </c>
      <c r="E4" s="216" t="s">
        <v>62</v>
      </c>
      <c r="F4" s="216" t="s">
        <v>31</v>
      </c>
      <c r="G4" s="216" t="s">
        <v>32</v>
      </c>
      <c r="H4" s="216" t="s">
        <v>63</v>
      </c>
      <c r="M4" s="49">
        <f>mes_ant-100</f>
        <v>146</v>
      </c>
      <c r="N4" s="49" t="str">
        <f ca="1">IF(ROUND(INDIRECT(CONCATENATE("'","Manufacturero","'!E",M4)),1)&gt;50,"Expansión",IF(ROUND(INDIRECT(CONCATENATE("'","Manufacturero","'!E",M4)),1)=50,"Umbral","Contracción"))</f>
        <v>Expansión</v>
      </c>
      <c r="O4" s="49">
        <f t="shared" ref="O4:O35" ca="1" si="0">IF(O5=0,0,IF(N4=N5,1,0))</f>
        <v>0</v>
      </c>
      <c r="P4" s="54" t="str">
        <f ca="1">IF(ROUND(INDIRECT(CONCATENATE("'","Manufacturero","'!H",M4)),1)&gt;50,"Expansión",IF(ROUND(INDIRECT(CONCATENATE("'","Manufacturero","'!H",M4)),1)=50,"Umbral","Contracción"))</f>
        <v>Contracción</v>
      </c>
      <c r="Q4" s="49">
        <f t="shared" ref="Q4:Q35" ca="1" si="1">IF(Q5=0,0,IF(P4=P5,1,0))</f>
        <v>0</v>
      </c>
      <c r="R4" s="54" t="str">
        <f ca="1">IF(ROUND(INDIRECT(CONCATENATE("'","Manufacturero","'!L",M4)),1)&gt;50,"Expansión",IF(ROUND(INDIRECT(CONCATENATE("'","Manufacturero","'!L",M4)),1)=50,"Umbral","Contracción"))</f>
        <v>Contracción</v>
      </c>
      <c r="S4" s="49">
        <f t="shared" ref="S4:S35" ca="1" si="2">IF(S5=0,0,IF(R4=R5,1,0))</f>
        <v>0</v>
      </c>
      <c r="T4" s="54" t="str">
        <f ca="1">IF(ROUND(INDIRECT(CONCATENATE("'","Manufacturero","'!S",M4)),1)&gt;50,"Expansión",IF(ROUND(INDIRECT(CONCATENATE("'","Manufacturero","'!S",M4)),1)=50,"Umbral","Contracción"))</f>
        <v>Expansión</v>
      </c>
      <c r="U4" s="49">
        <f t="shared" ref="U4:U35" ca="1" si="3">IF(U5=0,0,IF(T4=T5,1,0))</f>
        <v>0</v>
      </c>
      <c r="V4" s="54" t="str">
        <f ca="1">IF(ROUND(INDIRECT(CONCATENATE("'","Manufacturero","'!Z",M4)),1)&gt;50,"Expansión",IF(ROUND(INDIRECT(CONCATENATE("'","Manufacturero","'!Z",M4)),1)=50,"Umbral","Contracción"))</f>
        <v>Contracción</v>
      </c>
      <c r="W4" s="49">
        <f t="shared" ref="W4:W35" ca="1" si="4">IF(W5=0,0,IF(V4=V5,1,0))</f>
        <v>0</v>
      </c>
      <c r="X4" s="54" t="str">
        <f ca="1">IF(ROUND(INDIRECT(CONCATENATE("'","Manufacturero","'!AG",M4)),1)&gt;50,"Expansión",IF(ROUND(INDIRECT(CONCATENATE("'","Manufacturero","'!AG",M4)),1)=50,"Umbral","Contracción"))</f>
        <v>Expansión</v>
      </c>
      <c r="Y4" s="49">
        <f t="shared" ref="Y4:Y9" ca="1" si="5">IF(Y5=0,0,IF(X4=X5,1,0))</f>
        <v>0</v>
      </c>
      <c r="Z4" s="54" t="str">
        <f ca="1">IF(ROUND(INDIRECT(CONCATENATE("'","Manufacturero","'!AN",M4)),1)&gt;50,"Expansión",IF(ROUND(INDIRECT(CONCATENATE("'","Manufacturero","'!AN",M4)),1)=50,"Umbral","Contracción"))</f>
        <v>Expansión</v>
      </c>
      <c r="AA4" s="49">
        <f ca="1">IF(AA5=0,0,IF(Z4=Z5,1,0))</f>
        <v>0</v>
      </c>
      <c r="AB4" s="54" t="str">
        <f ca="1">IF(ROUND(INDIRECT(CONCATENATE("'","Manufacturero","'!AU",M4)),1)&gt;50,"Expansión",IF(ROUND(INDIRECT(CONCATENATE("'","Manufacturero","'!AU",M4)),1)=50,"Umbral","Contracción"))</f>
        <v>Contracción</v>
      </c>
      <c r="AC4" s="49">
        <f ca="1">IF(AC5=0,0,IF(AB4=AB5,1,0))</f>
        <v>0</v>
      </c>
    </row>
    <row r="5" spans="2:29" s="49" customFormat="1" ht="27" customHeight="1" thickBot="1">
      <c r="B5" s="217"/>
      <c r="C5" s="219"/>
      <c r="D5" s="219"/>
      <c r="E5" s="217"/>
      <c r="F5" s="217"/>
      <c r="G5" s="217"/>
      <c r="H5" s="217"/>
      <c r="M5" s="49">
        <f>M4+1</f>
        <v>147</v>
      </c>
      <c r="N5" s="49" t="str">
        <f t="shared" ref="N5:N54" ca="1" si="6">IF(ROUND(INDIRECT(CONCATENATE("'","Manufacturero","'!E",M5)),1)&gt;50,"Expansión",IF(ROUND(INDIRECT(CONCATENATE("'","Manufacturero","'!E",M5)),1)=50,"Umbral","Contracción"))</f>
        <v>Contracción</v>
      </c>
      <c r="O5" s="49">
        <f t="shared" ca="1" si="0"/>
        <v>0</v>
      </c>
      <c r="P5" s="54" t="str">
        <f t="shared" ref="P5:P54" ca="1" si="7">IF(ROUND(INDIRECT(CONCATENATE("'","Manufacturero","'!H",M5)),1)&gt;50,"Expansión",IF(ROUND(INDIRECT(CONCATENATE("'","Manufacturero","'!H",M5)),1)=50,"Umbral","Contracción"))</f>
        <v>Contracción</v>
      </c>
      <c r="Q5" s="49">
        <f t="shared" ca="1" si="1"/>
        <v>0</v>
      </c>
      <c r="R5" s="54" t="str">
        <f t="shared" ref="R5:R54" ca="1" si="8">IF(ROUND(INDIRECT(CONCATENATE("'","Manufacturero","'!L",M5)),1)&gt;50,"Expansión",IF(ROUND(INDIRECT(CONCATENATE("'","Manufacturero","'!L",M5)),1)=50,"Umbral","Contracción"))</f>
        <v>Contracción</v>
      </c>
      <c r="S5" s="49">
        <f t="shared" ca="1" si="2"/>
        <v>0</v>
      </c>
      <c r="T5" s="54" t="str">
        <f t="shared" ref="T5:T54" ca="1" si="9">IF(ROUND(INDIRECT(CONCATENATE("'","Manufacturero","'!S",M5)),1)&gt;50,"Expansión",IF(ROUND(INDIRECT(CONCATENATE("'","Manufacturero","'!S",M5)),1)=50,"Umbral","Contracción"))</f>
        <v>Contracción</v>
      </c>
      <c r="U5" s="49">
        <f t="shared" ca="1" si="3"/>
        <v>0</v>
      </c>
      <c r="V5" s="54" t="str">
        <f t="shared" ref="V5:V54" ca="1" si="10">IF(ROUND(INDIRECT(CONCATENATE("'","Manufacturero","'!Z",M5)),1)&gt;50,"Expansión",IF(ROUND(INDIRECT(CONCATENATE("'","Manufacturero","'!Z",M5)),1)=50,"Umbral","Contracción"))</f>
        <v>Contracción</v>
      </c>
      <c r="W5" s="49">
        <f t="shared" ca="1" si="4"/>
        <v>0</v>
      </c>
      <c r="X5" s="54" t="str">
        <f t="shared" ref="X5:X54" ca="1" si="11">IF(ROUND(INDIRECT(CONCATENATE("'","Manufacturero","'!AG",M5)),1)&gt;50,"Expansión",IF(ROUND(INDIRECT(CONCATENATE("'","Manufacturero","'!AG",M5)),1)=50,"Umbral","Contracción"))</f>
        <v>Contracción</v>
      </c>
      <c r="Y5" s="49">
        <f t="shared" ca="1" si="5"/>
        <v>0</v>
      </c>
      <c r="Z5" s="54" t="str">
        <f t="shared" ref="Z5:Z54" ca="1" si="12">IF(ROUND(INDIRECT(CONCATENATE("'","Manufacturero","'!AN",M5)),1)&gt;50,"Expansión",IF(ROUND(INDIRECT(CONCATENATE("'","Manufacturero","'!AN",M5)),1)=50,"Umbral","Contracción"))</f>
        <v>Expansión</v>
      </c>
      <c r="AA5" s="49">
        <f t="shared" ref="AA5:AA54" ca="1" si="13">IF(AA6=0,0,IF(Z5=Z6,1,0))</f>
        <v>0</v>
      </c>
      <c r="AB5" s="54" t="str">
        <f t="shared" ref="AB5:AB54" ca="1" si="14">IF(ROUND(INDIRECT(CONCATENATE("'","Manufacturero","'!AU",M5)),1)&gt;50,"Expansión",IF(ROUND(INDIRECT(CONCATENATE("'","Manufacturero","'!AU",M5)),1)=50,"Umbral","Contracción"))</f>
        <v>Contracción</v>
      </c>
      <c r="AC5" s="49">
        <f t="shared" ref="AC5:AC54" ca="1" si="15">IF(AC6=0,0,IF(AB5=AB6,1,0))</f>
        <v>0</v>
      </c>
    </row>
    <row r="6" spans="2:29" ht="27" customHeight="1">
      <c r="B6" s="68" t="s">
        <v>34</v>
      </c>
      <c r="C6" s="69">
        <f ca="1">ROUND(INDIRECT(CONCATENATE("'","Manufacturero","'!E",mes_ant)),1)</f>
        <v>47.1</v>
      </c>
      <c r="D6" s="69">
        <f ca="1">ROUND(INDIRECT(CONCATENATE("'","Manufacturero","'!E",mes_pre)),1)</f>
        <v>47.2</v>
      </c>
      <c r="E6" s="70">
        <f ca="1">-(C6-D6)</f>
        <v>0.10000000000000142</v>
      </c>
      <c r="F6" s="71" t="str">
        <f t="shared" ref="F6:F13" ca="1" si="16">IF(D6&gt;50,"Expansión",IF(D6=50,"Umbral","Contracción"))</f>
        <v>Contracción</v>
      </c>
      <c r="G6" s="72" t="str">
        <f ca="1">IF(AND(OR(AND(C6&lt;50,D6&lt;=50),AND(C6&gt;50,D6&gt;=50)),C6&lt;&gt;50),IF(AND(F6="Expansión",E6&gt;0),"Más rápida",IF(AND(F6="Expansión",E6=0),"Igual",IF(AND(F6="Expansión",E6&lt;0),"Menos rápida",IF(F6="Umbral","-",IF(AND(F6="Contracción",E6&gt;0),"Menos rápida",IF(AND(F6="Contracción",E6=0),"Igual","Más rápida")))))),"-")</f>
        <v>Menos rápida</v>
      </c>
      <c r="H6" s="73">
        <f ca="1">SUM(O4:O105)</f>
        <v>12</v>
      </c>
      <c r="I6" s="48"/>
      <c r="M6" s="49">
        <f t="shared" ref="M6:M69" si="17">M5+1</f>
        <v>148</v>
      </c>
      <c r="N6" s="49" t="str">
        <f t="shared" ca="1" si="6"/>
        <v>Contracción</v>
      </c>
      <c r="O6" s="49">
        <f t="shared" ca="1" si="0"/>
        <v>0</v>
      </c>
      <c r="P6" s="54" t="str">
        <f t="shared" ca="1" si="7"/>
        <v>Contracción</v>
      </c>
      <c r="Q6" s="49">
        <f t="shared" ca="1" si="1"/>
        <v>0</v>
      </c>
      <c r="R6" s="54" t="str">
        <f t="shared" ca="1" si="8"/>
        <v>Contracción</v>
      </c>
      <c r="S6" s="49">
        <f t="shared" ca="1" si="2"/>
        <v>0</v>
      </c>
      <c r="T6" s="54" t="str">
        <f t="shared" ca="1" si="9"/>
        <v>Contracción</v>
      </c>
      <c r="U6" s="49">
        <f t="shared" ca="1" si="3"/>
        <v>0</v>
      </c>
      <c r="V6" s="54" t="str">
        <f t="shared" ca="1" si="10"/>
        <v>Expansión</v>
      </c>
      <c r="W6" s="49">
        <f t="shared" ca="1" si="4"/>
        <v>0</v>
      </c>
      <c r="X6" s="54" t="str">
        <f t="shared" ca="1" si="11"/>
        <v>Contracción</v>
      </c>
      <c r="Y6" s="49">
        <f t="shared" ca="1" si="5"/>
        <v>0</v>
      </c>
      <c r="Z6" s="54" t="str">
        <f t="shared" ca="1" si="12"/>
        <v>Expansión</v>
      </c>
      <c r="AA6" s="49">
        <f t="shared" ca="1" si="13"/>
        <v>0</v>
      </c>
      <c r="AB6" s="54" t="str">
        <f t="shared" ca="1" si="14"/>
        <v>Contracción</v>
      </c>
      <c r="AC6" s="49">
        <f t="shared" ca="1" si="15"/>
        <v>0</v>
      </c>
    </row>
    <row r="7" spans="2:29" ht="27" customHeight="1">
      <c r="B7" s="68" t="s">
        <v>35</v>
      </c>
      <c r="C7" s="69">
        <f ca="1">ROUND(INDIRECT(CONCATENATE("'","Manufacturero","'!H",mes_ant)),1)</f>
        <v>47</v>
      </c>
      <c r="D7" s="69">
        <f ca="1">ROUND(INDIRECT(CONCATENATE("'","Manufacturero","'!H",mes_pre)),1)</f>
        <v>47.1</v>
      </c>
      <c r="E7" s="70">
        <f t="shared" ref="E7:E12" ca="1" si="18">-(C7-D7)</f>
        <v>0.10000000000000142</v>
      </c>
      <c r="F7" s="71" t="str">
        <f ca="1">IF(D7&gt;50,"Expansión",IF(D7=50,"Umbral","Contracción"))</f>
        <v>Contracción</v>
      </c>
      <c r="G7" s="72" t="str">
        <f t="shared" ref="G7:G13" ca="1" si="19">IF(AND(OR(AND(C7&lt;50,D7&lt;=50),AND(C7&gt;50,D7&gt;=50)),C7&lt;&gt;50),IF(AND(F7="Expansión",E7&gt;0),"Más rápida",IF(AND(F7="Expansión",E7=0),"Igual",IF(AND(F7="Expansión",E7&lt;0),"Menos rápida",IF(F7="Umbral","-",IF(AND(F7="Contracción",E7&gt;0),"Menos rápida",IF(AND(F7="Contracción",E7=0),"Igual","Más rápida")))))),"-")</f>
        <v>Menos rápida</v>
      </c>
      <c r="H7" s="73">
        <f ca="1">SUM(Q4:Q105)</f>
        <v>12</v>
      </c>
      <c r="I7" s="48"/>
      <c r="M7" s="49">
        <f t="shared" si="17"/>
        <v>149</v>
      </c>
      <c r="N7" s="49" t="str">
        <f t="shared" ca="1" si="6"/>
        <v>Contracción</v>
      </c>
      <c r="O7" s="49">
        <f t="shared" ca="1" si="0"/>
        <v>0</v>
      </c>
      <c r="P7" s="54" t="str">
        <f t="shared" ca="1" si="7"/>
        <v>Contracción</v>
      </c>
      <c r="Q7" s="49">
        <f t="shared" ca="1" si="1"/>
        <v>0</v>
      </c>
      <c r="R7" s="54" t="str">
        <f t="shared" ca="1" si="8"/>
        <v>Contracción</v>
      </c>
      <c r="S7" s="49">
        <f t="shared" ca="1" si="2"/>
        <v>0</v>
      </c>
      <c r="T7" s="54" t="str">
        <f t="shared" ca="1" si="9"/>
        <v>Contracción</v>
      </c>
      <c r="U7" s="49">
        <f t="shared" ca="1" si="3"/>
        <v>0</v>
      </c>
      <c r="V7" s="54" t="str">
        <f t="shared" ca="1" si="10"/>
        <v>Contracción</v>
      </c>
      <c r="W7" s="49">
        <f t="shared" ca="1" si="4"/>
        <v>0</v>
      </c>
      <c r="X7" s="54" t="str">
        <f t="shared" ca="1" si="11"/>
        <v>Contracción</v>
      </c>
      <c r="Y7" s="49">
        <f t="shared" ca="1" si="5"/>
        <v>0</v>
      </c>
      <c r="Z7" s="54" t="str">
        <f t="shared" ca="1" si="12"/>
        <v>Expansión</v>
      </c>
      <c r="AA7" s="49">
        <f t="shared" ca="1" si="13"/>
        <v>0</v>
      </c>
      <c r="AB7" s="54" t="str">
        <f t="shared" ca="1" si="14"/>
        <v>Contracción</v>
      </c>
      <c r="AC7" s="49">
        <f t="shared" ca="1" si="15"/>
        <v>0</v>
      </c>
    </row>
    <row r="8" spans="2:29" ht="27" customHeight="1">
      <c r="B8" s="68" t="s">
        <v>36</v>
      </c>
      <c r="C8" s="69">
        <f ca="1">ROUND(INDIRECT(CONCATENATE("'","Manufacturero","'!L",mes_ant)),1)</f>
        <v>49.5</v>
      </c>
      <c r="D8" s="69">
        <f ca="1">ROUND(INDIRECT(CONCATENATE("'","Manufacturero","'!L",mes_pre)),1)</f>
        <v>49.5</v>
      </c>
      <c r="E8" s="70">
        <f t="shared" ca="1" si="18"/>
        <v>0</v>
      </c>
      <c r="F8" s="71" t="str">
        <f t="shared" ca="1" si="16"/>
        <v>Contracción</v>
      </c>
      <c r="G8" s="72" t="str">
        <f t="shared" ca="1" si="19"/>
        <v>Igual</v>
      </c>
      <c r="H8" s="73">
        <f ca="1">SUM(S4:S105)</f>
        <v>7</v>
      </c>
      <c r="I8" s="48"/>
      <c r="M8" s="49">
        <f t="shared" si="17"/>
        <v>150</v>
      </c>
      <c r="N8" s="49" t="str">
        <f t="shared" ca="1" si="6"/>
        <v>Contracción</v>
      </c>
      <c r="O8" s="49">
        <f t="shared" ca="1" si="0"/>
        <v>0</v>
      </c>
      <c r="P8" s="54" t="str">
        <f t="shared" ca="1" si="7"/>
        <v>Contracción</v>
      </c>
      <c r="Q8" s="49">
        <f t="shared" ca="1" si="1"/>
        <v>0</v>
      </c>
      <c r="R8" s="54" t="str">
        <f t="shared" ca="1" si="8"/>
        <v>Contracción</v>
      </c>
      <c r="S8" s="49">
        <f t="shared" ca="1" si="2"/>
        <v>0</v>
      </c>
      <c r="T8" s="54" t="str">
        <f t="shared" ca="1" si="9"/>
        <v>Contracción</v>
      </c>
      <c r="U8" s="49">
        <f t="shared" ca="1" si="3"/>
        <v>0</v>
      </c>
      <c r="V8" s="54" t="str">
        <f t="shared" ca="1" si="10"/>
        <v>Contracción</v>
      </c>
      <c r="W8" s="49">
        <f t="shared" ca="1" si="4"/>
        <v>0</v>
      </c>
      <c r="X8" s="54" t="str">
        <f t="shared" ca="1" si="11"/>
        <v>Contracción</v>
      </c>
      <c r="Y8" s="49">
        <f t="shared" ca="1" si="5"/>
        <v>0</v>
      </c>
      <c r="Z8" s="54" t="str">
        <f t="shared" ca="1" si="12"/>
        <v>Expansión</v>
      </c>
      <c r="AA8" s="49">
        <f t="shared" ca="1" si="13"/>
        <v>0</v>
      </c>
      <c r="AB8" s="54" t="str">
        <f t="shared" ca="1" si="14"/>
        <v>Contracción</v>
      </c>
      <c r="AC8" s="49">
        <f t="shared" ca="1" si="15"/>
        <v>0</v>
      </c>
    </row>
    <row r="9" spans="2:29" ht="27" customHeight="1">
      <c r="B9" s="68" t="s">
        <v>37</v>
      </c>
      <c r="C9" s="69">
        <f ca="1">ROUND(INDIRECT(CONCATENATE("'","Manufacturero","'!S",mes_ant)),1)</f>
        <v>44</v>
      </c>
      <c r="D9" s="69">
        <f ca="1">ROUND(INDIRECT(CONCATENATE("'","Manufacturero","'!S",mes_pre)),1)</f>
        <v>45.3</v>
      </c>
      <c r="E9" s="70">
        <f t="shared" ca="1" si="18"/>
        <v>1.2999999999999972</v>
      </c>
      <c r="F9" s="71" t="str">
        <f t="shared" ca="1" si="16"/>
        <v>Contracción</v>
      </c>
      <c r="G9" s="72" t="str">
        <f t="shared" ca="1" si="19"/>
        <v>Menos rápida</v>
      </c>
      <c r="H9" s="73">
        <f ca="1">SUM(U4:U105)</f>
        <v>12</v>
      </c>
      <c r="I9" s="48"/>
      <c r="M9" s="49">
        <f t="shared" si="17"/>
        <v>151</v>
      </c>
      <c r="N9" s="49" t="str">
        <f t="shared" ca="1" si="6"/>
        <v>Contracción</v>
      </c>
      <c r="O9" s="49">
        <f t="shared" ca="1" si="0"/>
        <v>0</v>
      </c>
      <c r="P9" s="54" t="str">
        <f t="shared" ca="1" si="7"/>
        <v>Contracción</v>
      </c>
      <c r="Q9" s="49">
        <f t="shared" ca="1" si="1"/>
        <v>0</v>
      </c>
      <c r="R9" s="54" t="str">
        <f t="shared" ca="1" si="8"/>
        <v>Contracción</v>
      </c>
      <c r="S9" s="49">
        <f t="shared" ca="1" si="2"/>
        <v>0</v>
      </c>
      <c r="T9" s="54" t="str">
        <f t="shared" ca="1" si="9"/>
        <v>Contracción</v>
      </c>
      <c r="U9" s="49">
        <f t="shared" ca="1" si="3"/>
        <v>0</v>
      </c>
      <c r="V9" s="54" t="str">
        <f t="shared" ca="1" si="10"/>
        <v>Contracción</v>
      </c>
      <c r="W9" s="49">
        <f t="shared" ca="1" si="4"/>
        <v>0</v>
      </c>
      <c r="X9" s="54" t="str">
        <f t="shared" ca="1" si="11"/>
        <v>Contracción</v>
      </c>
      <c r="Y9" s="49">
        <f t="shared" ca="1" si="5"/>
        <v>0</v>
      </c>
      <c r="Z9" s="54" t="str">
        <f t="shared" ca="1" si="12"/>
        <v>Umbral</v>
      </c>
      <c r="AA9" s="49">
        <f t="shared" ca="1" si="13"/>
        <v>0</v>
      </c>
      <c r="AB9" s="54" t="str">
        <f t="shared" ca="1" si="14"/>
        <v>Contracción</v>
      </c>
      <c r="AC9" s="49">
        <f t="shared" ca="1" si="15"/>
        <v>0</v>
      </c>
    </row>
    <row r="10" spans="2:29" ht="27" customHeight="1">
      <c r="B10" s="68" t="s">
        <v>38</v>
      </c>
      <c r="C10" s="69">
        <f ca="1">ROUND(INDIRECT(CONCATENATE("'","Manufacturero","'!Z",mes_ant)),1)</f>
        <v>45.2</v>
      </c>
      <c r="D10" s="69">
        <f ca="1">ROUND(INDIRECT(CONCATENATE("'","Manufacturero","'!Z",mes_pre)),1)</f>
        <v>44.6</v>
      </c>
      <c r="E10" s="70">
        <f t="shared" ca="1" si="18"/>
        <v>-0.60000000000000142</v>
      </c>
      <c r="F10" s="71" t="str">
        <f t="shared" ca="1" si="16"/>
        <v>Contracción</v>
      </c>
      <c r="G10" s="72" t="str">
        <f t="shared" ca="1" si="19"/>
        <v>Más rápida</v>
      </c>
      <c r="H10" s="73">
        <f ca="1">SUM(W4:W105)</f>
        <v>12</v>
      </c>
      <c r="I10" s="48" t="s">
        <v>92</v>
      </c>
      <c r="M10" s="49">
        <f t="shared" si="17"/>
        <v>152</v>
      </c>
      <c r="N10" s="49" t="str">
        <f t="shared" ca="1" si="6"/>
        <v>Contracción</v>
      </c>
      <c r="O10" s="49">
        <f t="shared" ca="1" si="0"/>
        <v>0</v>
      </c>
      <c r="P10" s="54" t="str">
        <f t="shared" ca="1" si="7"/>
        <v>Contracción</v>
      </c>
      <c r="Q10" s="49">
        <f t="shared" ca="1" si="1"/>
        <v>0</v>
      </c>
      <c r="R10" s="54" t="str">
        <f t="shared" ca="1" si="8"/>
        <v>Contracción</v>
      </c>
      <c r="S10" s="49">
        <f t="shared" ca="1" si="2"/>
        <v>0</v>
      </c>
      <c r="T10" s="54" t="str">
        <f t="shared" ca="1" si="9"/>
        <v>Contracción</v>
      </c>
      <c r="U10" s="49">
        <f t="shared" ca="1" si="3"/>
        <v>0</v>
      </c>
      <c r="V10" s="54" t="str">
        <f t="shared" ca="1" si="10"/>
        <v>Contracción</v>
      </c>
      <c r="W10" s="49">
        <f t="shared" ca="1" si="4"/>
        <v>0</v>
      </c>
      <c r="X10" s="54" t="str">
        <f t="shared" ca="1" si="11"/>
        <v>Contracción</v>
      </c>
      <c r="Y10" s="49">
        <f t="shared" ref="Y10:Y54" ca="1" si="20">IF(Y11=0,0,IF(X10=X11,1,0))</f>
        <v>0</v>
      </c>
      <c r="Z10" s="54" t="str">
        <f t="shared" ca="1" si="12"/>
        <v>Contracción</v>
      </c>
      <c r="AA10" s="49">
        <f t="shared" ca="1" si="13"/>
        <v>0</v>
      </c>
      <c r="AB10" s="54" t="str">
        <f t="shared" ca="1" si="14"/>
        <v>Contracción</v>
      </c>
      <c r="AC10" s="49">
        <f t="shared" ca="1" si="15"/>
        <v>0</v>
      </c>
    </row>
    <row r="11" spans="2:29" ht="27" customHeight="1">
      <c r="B11" s="68" t="s">
        <v>39</v>
      </c>
      <c r="C11" s="69">
        <f ca="1">ROUND(INDIRECT(CONCATENATE("'","Manufacturero","'!AG",mes_ant)),1)</f>
        <v>47</v>
      </c>
      <c r="D11" s="69">
        <f ca="1">ROUND(INDIRECT(CONCATENATE("'","Manufacturero","'!AG",mes_pre)),1)</f>
        <v>46.4</v>
      </c>
      <c r="E11" s="70">
        <f t="shared" ca="1" si="18"/>
        <v>-0.60000000000000142</v>
      </c>
      <c r="F11" s="71" t="str">
        <f t="shared" ca="1" si="16"/>
        <v>Contracción</v>
      </c>
      <c r="G11" s="72" t="str">
        <f t="shared" ca="1" si="19"/>
        <v>Más rápida</v>
      </c>
      <c r="H11" s="73">
        <f ca="1">SUM(Y4:Y105)</f>
        <v>14</v>
      </c>
      <c r="I11" s="48"/>
      <c r="M11" s="49">
        <f t="shared" si="17"/>
        <v>153</v>
      </c>
      <c r="N11" s="49" t="str">
        <f t="shared" ca="1" si="6"/>
        <v>Contracción</v>
      </c>
      <c r="O11" s="49">
        <f t="shared" ca="1" si="0"/>
        <v>0</v>
      </c>
      <c r="P11" s="54" t="str">
        <f t="shared" ca="1" si="7"/>
        <v>Contracción</v>
      </c>
      <c r="Q11" s="49">
        <f t="shared" ca="1" si="1"/>
        <v>0</v>
      </c>
      <c r="R11" s="54" t="str">
        <f t="shared" ca="1" si="8"/>
        <v>Expansión</v>
      </c>
      <c r="S11" s="49">
        <f t="shared" ca="1" si="2"/>
        <v>0</v>
      </c>
      <c r="T11" s="54" t="str">
        <f t="shared" ca="1" si="9"/>
        <v>Contracción</v>
      </c>
      <c r="U11" s="49">
        <f t="shared" ca="1" si="3"/>
        <v>0</v>
      </c>
      <c r="V11" s="54" t="str">
        <f t="shared" ca="1" si="10"/>
        <v>Contracción</v>
      </c>
      <c r="W11" s="49">
        <f t="shared" ca="1" si="4"/>
        <v>0</v>
      </c>
      <c r="X11" s="54" t="str">
        <f t="shared" ca="1" si="11"/>
        <v>Contracción</v>
      </c>
      <c r="Y11" s="49">
        <f t="shared" ca="1" si="20"/>
        <v>0</v>
      </c>
      <c r="Z11" s="54" t="str">
        <f t="shared" ca="1" si="12"/>
        <v>Contracción</v>
      </c>
      <c r="AA11" s="49">
        <f t="shared" ca="1" si="13"/>
        <v>0</v>
      </c>
      <c r="AB11" s="54" t="str">
        <f t="shared" ca="1" si="14"/>
        <v>Contracción</v>
      </c>
      <c r="AC11" s="49">
        <f t="shared" ca="1" si="15"/>
        <v>0</v>
      </c>
    </row>
    <row r="12" spans="2:29" ht="27" customHeight="1">
      <c r="B12" s="72" t="s">
        <v>40</v>
      </c>
      <c r="C12" s="69">
        <f ca="1">ROUND(INDIRECT(CONCATENATE("'","Manufacturero","'!AN",mes_ant)),1)</f>
        <v>52.5</v>
      </c>
      <c r="D12" s="69">
        <f ca="1">ROUND(INDIRECT(CONCATENATE("'","Manufacturero","'!AN",mes_pre)),1)</f>
        <v>50.2</v>
      </c>
      <c r="E12" s="70">
        <f t="shared" ca="1" si="18"/>
        <v>-2.2999999999999972</v>
      </c>
      <c r="F12" s="71" t="str">
        <f t="shared" ca="1" si="16"/>
        <v>Expansión</v>
      </c>
      <c r="G12" s="72" t="str">
        <f t="shared" ca="1" si="19"/>
        <v>Menos rápida</v>
      </c>
      <c r="H12" s="73">
        <f ca="1">SUM(AA4:AA105)</f>
        <v>2</v>
      </c>
      <c r="I12" s="48"/>
      <c r="M12" s="49">
        <f t="shared" si="17"/>
        <v>154</v>
      </c>
      <c r="N12" s="49" t="str">
        <f t="shared" ca="1" si="6"/>
        <v>Expansión</v>
      </c>
      <c r="O12" s="49">
        <f t="shared" ca="1" si="0"/>
        <v>0</v>
      </c>
      <c r="P12" s="54" t="str">
        <f t="shared" ca="1" si="7"/>
        <v>Expansión</v>
      </c>
      <c r="Q12" s="49">
        <f t="shared" ca="1" si="1"/>
        <v>0</v>
      </c>
      <c r="R12" s="54" t="str">
        <f t="shared" ca="1" si="8"/>
        <v>Expansión</v>
      </c>
      <c r="S12" s="49">
        <f t="shared" ca="1" si="2"/>
        <v>0</v>
      </c>
      <c r="T12" s="54" t="str">
        <f t="shared" ca="1" si="9"/>
        <v>Expansión</v>
      </c>
      <c r="U12" s="49">
        <f t="shared" ca="1" si="3"/>
        <v>0</v>
      </c>
      <c r="V12" s="54" t="str">
        <f t="shared" ca="1" si="10"/>
        <v>Expansión</v>
      </c>
      <c r="W12" s="49">
        <f t="shared" ca="1" si="4"/>
        <v>0</v>
      </c>
      <c r="X12" s="54" t="str">
        <f t="shared" ca="1" si="11"/>
        <v>Expansión</v>
      </c>
      <c r="Y12" s="49">
        <f t="shared" ca="1" si="20"/>
        <v>0</v>
      </c>
      <c r="Z12" s="54" t="str">
        <f t="shared" ca="1" si="12"/>
        <v>Expansión</v>
      </c>
      <c r="AA12" s="49">
        <f t="shared" ca="1" si="13"/>
        <v>0</v>
      </c>
      <c r="AB12" s="54" t="str">
        <f t="shared" ca="1" si="14"/>
        <v>Expansión</v>
      </c>
      <c r="AC12" s="49">
        <f t="shared" ca="1" si="15"/>
        <v>0</v>
      </c>
    </row>
    <row r="13" spans="2:29" ht="27" customHeight="1">
      <c r="B13" s="68" t="s">
        <v>41</v>
      </c>
      <c r="C13" s="69">
        <f ca="1">ROUND(INDIRECT(CONCATENATE("'","Manufacturero","'!AU",mes_ant)),1)</f>
        <v>47.1</v>
      </c>
      <c r="D13" s="69">
        <f ca="1">ROUND(INDIRECT(CONCATENATE("'","Manufacturero","'!AU",mes_pre)),1)</f>
        <v>50.6</v>
      </c>
      <c r="E13" s="70">
        <f ca="1">-(C13-D13)</f>
        <v>3.5</v>
      </c>
      <c r="F13" s="71" t="str">
        <f t="shared" ca="1" si="16"/>
        <v>Expansión</v>
      </c>
      <c r="G13" s="72" t="str">
        <f t="shared" ca="1" si="19"/>
        <v>-</v>
      </c>
      <c r="H13" s="74">
        <f ca="1">SUM(AC4:AC105)</f>
        <v>1</v>
      </c>
      <c r="I13" s="48"/>
      <c r="M13" s="49">
        <f t="shared" si="17"/>
        <v>155</v>
      </c>
      <c r="N13" s="49" t="str">
        <f t="shared" ca="1" si="6"/>
        <v>Expansión</v>
      </c>
      <c r="O13" s="49">
        <f t="shared" ca="1" si="0"/>
        <v>0</v>
      </c>
      <c r="P13" s="54" t="str">
        <f t="shared" ca="1" si="7"/>
        <v>Expansión</v>
      </c>
      <c r="Q13" s="49">
        <f t="shared" ca="1" si="1"/>
        <v>0</v>
      </c>
      <c r="R13" s="54" t="str">
        <f t="shared" ca="1" si="8"/>
        <v>Expansión</v>
      </c>
      <c r="S13" s="49">
        <f t="shared" ca="1" si="2"/>
        <v>0</v>
      </c>
      <c r="T13" s="54" t="str">
        <f t="shared" ca="1" si="9"/>
        <v>Expansión</v>
      </c>
      <c r="U13" s="49">
        <f t="shared" ca="1" si="3"/>
        <v>0</v>
      </c>
      <c r="V13" s="54" t="str">
        <f t="shared" ca="1" si="10"/>
        <v>Expansión</v>
      </c>
      <c r="W13" s="49">
        <f t="shared" ca="1" si="4"/>
        <v>0</v>
      </c>
      <c r="X13" s="54" t="str">
        <f t="shared" ca="1" si="11"/>
        <v>Expansión</v>
      </c>
      <c r="Y13" s="49">
        <f t="shared" ca="1" si="20"/>
        <v>0</v>
      </c>
      <c r="Z13" s="54" t="str">
        <f t="shared" ca="1" si="12"/>
        <v>Contracción</v>
      </c>
      <c r="AA13" s="49">
        <f t="shared" ca="1" si="13"/>
        <v>0</v>
      </c>
      <c r="AB13" s="54" t="str">
        <f t="shared" ca="1" si="14"/>
        <v>Expansión</v>
      </c>
      <c r="AC13" s="49">
        <f t="shared" ca="1" si="15"/>
        <v>0</v>
      </c>
    </row>
    <row r="14" spans="2:29" ht="18" customHeight="1">
      <c r="B14" s="210" t="s">
        <v>42</v>
      </c>
      <c r="C14" s="211"/>
      <c r="D14" s="211"/>
      <c r="E14" s="211"/>
      <c r="F14" s="211"/>
      <c r="G14" s="211"/>
      <c r="H14" s="212"/>
      <c r="I14" s="52"/>
      <c r="M14" s="49">
        <f t="shared" si="17"/>
        <v>156</v>
      </c>
      <c r="N14" s="49" t="str">
        <f t="shared" ca="1" si="6"/>
        <v>Expansión</v>
      </c>
      <c r="O14" s="49">
        <f t="shared" ca="1" si="0"/>
        <v>0</v>
      </c>
      <c r="P14" s="54" t="str">
        <f t="shared" ca="1" si="7"/>
        <v>Expansión</v>
      </c>
      <c r="Q14" s="49">
        <f t="shared" ca="1" si="1"/>
        <v>0</v>
      </c>
      <c r="R14" s="54" t="str">
        <f t="shared" ca="1" si="8"/>
        <v>Expansión</v>
      </c>
      <c r="S14" s="49">
        <f t="shared" ca="1" si="2"/>
        <v>0</v>
      </c>
      <c r="T14" s="54" t="str">
        <f t="shared" ca="1" si="9"/>
        <v>Expansión</v>
      </c>
      <c r="U14" s="49">
        <f t="shared" ca="1" si="3"/>
        <v>0</v>
      </c>
      <c r="V14" s="54" t="str">
        <f t="shared" ca="1" si="10"/>
        <v>Expansión</v>
      </c>
      <c r="W14" s="49">
        <f t="shared" ca="1" si="4"/>
        <v>0</v>
      </c>
      <c r="X14" s="54" t="str">
        <f t="shared" ca="1" si="11"/>
        <v>Expansión</v>
      </c>
      <c r="Y14" s="49">
        <f t="shared" ca="1" si="20"/>
        <v>0</v>
      </c>
      <c r="Z14" s="54" t="str">
        <f t="shared" ca="1" si="12"/>
        <v>Contracción</v>
      </c>
      <c r="AA14" s="49">
        <f t="shared" ca="1" si="13"/>
        <v>0</v>
      </c>
      <c r="AB14" s="54" t="str">
        <f t="shared" ca="1" si="14"/>
        <v>Expansión</v>
      </c>
      <c r="AC14" s="49">
        <f t="shared" ca="1" si="15"/>
        <v>0</v>
      </c>
    </row>
    <row r="15" spans="2:29" ht="18" customHeight="1">
      <c r="B15" s="213" t="s">
        <v>43</v>
      </c>
      <c r="C15" s="214"/>
      <c r="D15" s="214"/>
      <c r="E15" s="214"/>
      <c r="F15" s="214"/>
      <c r="G15" s="214"/>
      <c r="H15" s="215"/>
      <c r="I15" s="52"/>
      <c r="M15" s="49">
        <f t="shared" si="17"/>
        <v>157</v>
      </c>
      <c r="N15" s="49" t="str">
        <f t="shared" ca="1" si="6"/>
        <v>Expansión</v>
      </c>
      <c r="O15" s="49">
        <f t="shared" ca="1" si="0"/>
        <v>0</v>
      </c>
      <c r="P15" s="54" t="str">
        <f t="shared" ca="1" si="7"/>
        <v>Expansión</v>
      </c>
      <c r="Q15" s="49">
        <f t="shared" ca="1" si="1"/>
        <v>0</v>
      </c>
      <c r="R15" s="54" t="str">
        <f t="shared" ca="1" si="8"/>
        <v>Expansión</v>
      </c>
      <c r="S15" s="49">
        <f t="shared" ca="1" si="2"/>
        <v>0</v>
      </c>
      <c r="T15" s="54" t="str">
        <f t="shared" ca="1" si="9"/>
        <v>Expansión</v>
      </c>
      <c r="U15" s="49">
        <f t="shared" ca="1" si="3"/>
        <v>0</v>
      </c>
      <c r="V15" s="54" t="str">
        <f t="shared" ca="1" si="10"/>
        <v>Expansión</v>
      </c>
      <c r="W15" s="49">
        <f t="shared" ca="1" si="4"/>
        <v>0</v>
      </c>
      <c r="X15" s="54" t="str">
        <f t="shared" ca="1" si="11"/>
        <v>Expansión</v>
      </c>
      <c r="Y15" s="49">
        <f t="shared" ca="1" si="20"/>
        <v>0</v>
      </c>
      <c r="Z15" s="54" t="str">
        <f t="shared" ca="1" si="12"/>
        <v>Contracción</v>
      </c>
      <c r="AA15" s="49">
        <f t="shared" ca="1" si="13"/>
        <v>0</v>
      </c>
      <c r="AB15" s="54" t="str">
        <f t="shared" ca="1" si="14"/>
        <v>Expansión</v>
      </c>
      <c r="AC15" s="49">
        <f t="shared" ca="1" si="15"/>
        <v>0</v>
      </c>
    </row>
    <row r="16" spans="2:29">
      <c r="M16" s="49">
        <f t="shared" si="17"/>
        <v>158</v>
      </c>
      <c r="N16" s="49" t="str">
        <f t="shared" ca="1" si="6"/>
        <v>Expansión</v>
      </c>
      <c r="O16" s="49">
        <f t="shared" ca="1" si="0"/>
        <v>0</v>
      </c>
      <c r="P16" s="54" t="str">
        <f t="shared" ca="1" si="7"/>
        <v>Expansión</v>
      </c>
      <c r="Q16" s="49">
        <f t="shared" ca="1" si="1"/>
        <v>0</v>
      </c>
      <c r="R16" s="54" t="str">
        <f t="shared" ca="1" si="8"/>
        <v>Expansión</v>
      </c>
      <c r="S16" s="49">
        <f t="shared" ca="1" si="2"/>
        <v>0</v>
      </c>
      <c r="T16" s="54" t="str">
        <f t="shared" ca="1" si="9"/>
        <v>Expansión</v>
      </c>
      <c r="U16" s="49">
        <f t="shared" ca="1" si="3"/>
        <v>0</v>
      </c>
      <c r="V16" s="54" t="str">
        <f t="shared" ca="1" si="10"/>
        <v>Expansión</v>
      </c>
      <c r="W16" s="49">
        <f t="shared" ca="1" si="4"/>
        <v>0</v>
      </c>
      <c r="X16" s="54" t="str">
        <f t="shared" ca="1" si="11"/>
        <v>Expansión</v>
      </c>
      <c r="Y16" s="49">
        <f t="shared" ca="1" si="20"/>
        <v>0</v>
      </c>
      <c r="Z16" s="54" t="str">
        <f t="shared" ca="1" si="12"/>
        <v>Contracción</v>
      </c>
      <c r="AA16" s="49">
        <f t="shared" ca="1" si="13"/>
        <v>0</v>
      </c>
      <c r="AB16" s="54" t="str">
        <f t="shared" ca="1" si="14"/>
        <v>Expansión</v>
      </c>
      <c r="AC16" s="49">
        <f t="shared" ca="1" si="15"/>
        <v>0</v>
      </c>
    </row>
    <row r="17" spans="5:29">
      <c r="E17" s="55"/>
      <c r="M17" s="49">
        <f t="shared" si="17"/>
        <v>159</v>
      </c>
      <c r="N17" s="49" t="str">
        <f t="shared" ca="1" si="6"/>
        <v>Expansión</v>
      </c>
      <c r="O17" s="49">
        <f t="shared" ca="1" si="0"/>
        <v>0</v>
      </c>
      <c r="P17" s="54" t="str">
        <f t="shared" ca="1" si="7"/>
        <v>Expansión</v>
      </c>
      <c r="Q17" s="49">
        <f t="shared" ca="1" si="1"/>
        <v>0</v>
      </c>
      <c r="R17" s="54" t="str">
        <f t="shared" ca="1" si="8"/>
        <v>Expansión</v>
      </c>
      <c r="S17" s="49">
        <f t="shared" ca="1" si="2"/>
        <v>0</v>
      </c>
      <c r="T17" s="54" t="str">
        <f t="shared" ca="1" si="9"/>
        <v>Expansión</v>
      </c>
      <c r="U17" s="49">
        <f t="shared" ca="1" si="3"/>
        <v>0</v>
      </c>
      <c r="V17" s="54" t="str">
        <f t="shared" ca="1" si="10"/>
        <v>Expansión</v>
      </c>
      <c r="W17" s="49">
        <f t="shared" ca="1" si="4"/>
        <v>0</v>
      </c>
      <c r="X17" s="54" t="str">
        <f t="shared" ca="1" si="11"/>
        <v>Expansión</v>
      </c>
      <c r="Y17" s="49">
        <f t="shared" ca="1" si="20"/>
        <v>0</v>
      </c>
      <c r="Z17" s="54" t="str">
        <f t="shared" ca="1" si="12"/>
        <v>Expansión</v>
      </c>
      <c r="AA17" s="49">
        <f t="shared" ca="1" si="13"/>
        <v>0</v>
      </c>
      <c r="AB17" s="54" t="str">
        <f t="shared" ca="1" si="14"/>
        <v>Expansión</v>
      </c>
      <c r="AC17" s="49">
        <f t="shared" ca="1" si="15"/>
        <v>0</v>
      </c>
    </row>
    <row r="18" spans="5:29" ht="12.75" customHeight="1">
      <c r="E18" s="55"/>
      <c r="M18" s="49">
        <f t="shared" si="17"/>
        <v>160</v>
      </c>
      <c r="N18" s="49" t="str">
        <f t="shared" ca="1" si="6"/>
        <v>Expansión</v>
      </c>
      <c r="O18" s="49">
        <f t="shared" ca="1" si="0"/>
        <v>0</v>
      </c>
      <c r="P18" s="54" t="str">
        <f t="shared" ca="1" si="7"/>
        <v>Expansión</v>
      </c>
      <c r="Q18" s="49">
        <f t="shared" ca="1" si="1"/>
        <v>0</v>
      </c>
      <c r="R18" s="54" t="str">
        <f t="shared" ca="1" si="8"/>
        <v>Expansión</v>
      </c>
      <c r="S18" s="49">
        <f t="shared" ca="1" si="2"/>
        <v>0</v>
      </c>
      <c r="T18" s="54" t="str">
        <f t="shared" ca="1" si="9"/>
        <v>Expansión</v>
      </c>
      <c r="U18" s="49">
        <f t="shared" ca="1" si="3"/>
        <v>0</v>
      </c>
      <c r="V18" s="54" t="str">
        <f t="shared" ca="1" si="10"/>
        <v>Expansión</v>
      </c>
      <c r="W18" s="49">
        <f t="shared" ca="1" si="4"/>
        <v>0</v>
      </c>
      <c r="X18" s="54" t="str">
        <f t="shared" ca="1" si="11"/>
        <v>Expansión</v>
      </c>
      <c r="Y18" s="49">
        <f t="shared" ca="1" si="20"/>
        <v>0</v>
      </c>
      <c r="Z18" s="54" t="str">
        <f t="shared" ca="1" si="12"/>
        <v>Contracción</v>
      </c>
      <c r="AA18" s="49">
        <f t="shared" ca="1" si="13"/>
        <v>0</v>
      </c>
      <c r="AB18" s="54" t="str">
        <f t="shared" ca="1" si="14"/>
        <v>Contracción</v>
      </c>
      <c r="AC18" s="49">
        <f t="shared" ca="1" si="15"/>
        <v>0</v>
      </c>
    </row>
    <row r="19" spans="5:29" ht="12.75" customHeight="1">
      <c r="M19" s="49">
        <f t="shared" si="17"/>
        <v>161</v>
      </c>
      <c r="N19" s="49" t="str">
        <f t="shared" ca="1" si="6"/>
        <v>Expansión</v>
      </c>
      <c r="O19" s="49">
        <f t="shared" ca="1" si="0"/>
        <v>0</v>
      </c>
      <c r="P19" s="54" t="str">
        <f t="shared" ca="1" si="7"/>
        <v>Expansión</v>
      </c>
      <c r="Q19" s="49">
        <f t="shared" ca="1" si="1"/>
        <v>0</v>
      </c>
      <c r="R19" s="54" t="str">
        <f t="shared" ca="1" si="8"/>
        <v>Expansión</v>
      </c>
      <c r="S19" s="49">
        <f t="shared" ca="1" si="2"/>
        <v>0</v>
      </c>
      <c r="T19" s="54" t="str">
        <f t="shared" ca="1" si="9"/>
        <v>Expansión</v>
      </c>
      <c r="U19" s="49">
        <f t="shared" ca="1" si="3"/>
        <v>0</v>
      </c>
      <c r="V19" s="54" t="str">
        <f t="shared" ca="1" si="10"/>
        <v>Expansión</v>
      </c>
      <c r="W19" s="49">
        <f t="shared" ca="1" si="4"/>
        <v>0</v>
      </c>
      <c r="X19" s="54" t="str">
        <f t="shared" ca="1" si="11"/>
        <v>Umbral</v>
      </c>
      <c r="Y19" s="49">
        <f t="shared" ca="1" si="20"/>
        <v>0</v>
      </c>
      <c r="Z19" s="54" t="str">
        <f t="shared" ca="1" si="12"/>
        <v>Umbral</v>
      </c>
      <c r="AA19" s="49">
        <f t="shared" ca="1" si="13"/>
        <v>0</v>
      </c>
      <c r="AB19" s="54" t="str">
        <f t="shared" ca="1" si="14"/>
        <v>Contracción</v>
      </c>
      <c r="AC19" s="49">
        <f t="shared" ca="1" si="15"/>
        <v>0</v>
      </c>
    </row>
    <row r="20" spans="5:29" ht="18" customHeight="1">
      <c r="M20" s="49">
        <f t="shared" si="17"/>
        <v>162</v>
      </c>
      <c r="N20" s="49" t="str">
        <f t="shared" ca="1" si="6"/>
        <v>Expansión</v>
      </c>
      <c r="O20" s="49">
        <f t="shared" ca="1" si="0"/>
        <v>0</v>
      </c>
      <c r="P20" s="54" t="str">
        <f t="shared" ca="1" si="7"/>
        <v>Expansión</v>
      </c>
      <c r="Q20" s="49">
        <f t="shared" ca="1" si="1"/>
        <v>0</v>
      </c>
      <c r="R20" s="54" t="str">
        <f t="shared" ca="1" si="8"/>
        <v>Expansión</v>
      </c>
      <c r="S20" s="49">
        <f t="shared" ca="1" si="2"/>
        <v>0</v>
      </c>
      <c r="T20" s="54" t="str">
        <f t="shared" ca="1" si="9"/>
        <v>Expansión</v>
      </c>
      <c r="U20" s="49">
        <f t="shared" ca="1" si="3"/>
        <v>0</v>
      </c>
      <c r="V20" s="54" t="str">
        <f t="shared" ca="1" si="10"/>
        <v>Expansión</v>
      </c>
      <c r="W20" s="49">
        <f t="shared" ca="1" si="4"/>
        <v>0</v>
      </c>
      <c r="X20" s="54" t="str">
        <f t="shared" ca="1" si="11"/>
        <v>Expansión</v>
      </c>
      <c r="Y20" s="49">
        <f t="shared" ca="1" si="20"/>
        <v>0</v>
      </c>
      <c r="Z20" s="54" t="str">
        <f t="shared" ca="1" si="12"/>
        <v>Contracción</v>
      </c>
      <c r="AA20" s="49">
        <f t="shared" ca="1" si="13"/>
        <v>0</v>
      </c>
      <c r="AB20" s="54" t="str">
        <f t="shared" ca="1" si="14"/>
        <v>Expansión</v>
      </c>
      <c r="AC20" s="49">
        <f t="shared" ca="1" si="15"/>
        <v>0</v>
      </c>
    </row>
    <row r="21" spans="5:29" ht="18" customHeight="1">
      <c r="M21" s="49">
        <f t="shared" si="17"/>
        <v>163</v>
      </c>
      <c r="N21" s="49" t="str">
        <f t="shared" ca="1" si="6"/>
        <v>Expansión</v>
      </c>
      <c r="O21" s="49">
        <f t="shared" ca="1" si="0"/>
        <v>0</v>
      </c>
      <c r="P21" s="54" t="str">
        <f t="shared" ca="1" si="7"/>
        <v>Expansión</v>
      </c>
      <c r="Q21" s="49">
        <f t="shared" ca="1" si="1"/>
        <v>0</v>
      </c>
      <c r="R21" s="54" t="str">
        <f t="shared" ca="1" si="8"/>
        <v>Expansión</v>
      </c>
      <c r="S21" s="49">
        <f t="shared" ca="1" si="2"/>
        <v>0</v>
      </c>
      <c r="T21" s="54" t="str">
        <f t="shared" ca="1" si="9"/>
        <v>Expansión</v>
      </c>
      <c r="U21" s="49">
        <f t="shared" ca="1" si="3"/>
        <v>0</v>
      </c>
      <c r="V21" s="54" t="str">
        <f t="shared" ca="1" si="10"/>
        <v>Expansión</v>
      </c>
      <c r="W21" s="49">
        <f t="shared" ca="1" si="4"/>
        <v>0</v>
      </c>
      <c r="X21" s="54" t="str">
        <f t="shared" ca="1" si="11"/>
        <v>Expansión</v>
      </c>
      <c r="Y21" s="49">
        <f t="shared" ca="1" si="20"/>
        <v>0</v>
      </c>
      <c r="Z21" s="54" t="str">
        <f t="shared" ca="1" si="12"/>
        <v>Contracción</v>
      </c>
      <c r="AA21" s="49">
        <f t="shared" ca="1" si="13"/>
        <v>0</v>
      </c>
      <c r="AB21" s="54" t="str">
        <f t="shared" ca="1" si="14"/>
        <v>Umbral</v>
      </c>
      <c r="AC21" s="49">
        <f t="shared" ca="1" si="15"/>
        <v>0</v>
      </c>
    </row>
    <row r="22" spans="5:29" ht="20.25" customHeight="1">
      <c r="M22" s="49">
        <f t="shared" si="17"/>
        <v>164</v>
      </c>
      <c r="N22" s="49" t="str">
        <f t="shared" ca="1" si="6"/>
        <v>Expansión</v>
      </c>
      <c r="O22" s="49">
        <f t="shared" ca="1" si="0"/>
        <v>0</v>
      </c>
      <c r="P22" s="54" t="str">
        <f t="shared" ca="1" si="7"/>
        <v>Expansión</v>
      </c>
      <c r="Q22" s="49">
        <f t="shared" ca="1" si="1"/>
        <v>0</v>
      </c>
      <c r="R22" s="54" t="str">
        <f t="shared" ca="1" si="8"/>
        <v>Expansión</v>
      </c>
      <c r="S22" s="49">
        <f t="shared" ca="1" si="2"/>
        <v>0</v>
      </c>
      <c r="T22" s="54" t="str">
        <f t="shared" ca="1" si="9"/>
        <v>Expansión</v>
      </c>
      <c r="U22" s="49">
        <f t="shared" ca="1" si="3"/>
        <v>0</v>
      </c>
      <c r="V22" s="54" t="str">
        <f t="shared" ca="1" si="10"/>
        <v>Expansión</v>
      </c>
      <c r="W22" s="49">
        <f t="shared" ca="1" si="4"/>
        <v>0</v>
      </c>
      <c r="X22" s="54" t="str">
        <f t="shared" ca="1" si="11"/>
        <v>Contracción</v>
      </c>
      <c r="Y22" s="49">
        <f t="shared" ca="1" si="20"/>
        <v>0</v>
      </c>
      <c r="Z22" s="54" t="str">
        <f t="shared" ca="1" si="12"/>
        <v>Contracción</v>
      </c>
      <c r="AA22" s="49">
        <f t="shared" ca="1" si="13"/>
        <v>0</v>
      </c>
      <c r="AB22" s="54" t="str">
        <f t="shared" ca="1" si="14"/>
        <v>Expansión</v>
      </c>
      <c r="AC22" s="49">
        <f t="shared" ca="1" si="15"/>
        <v>0</v>
      </c>
    </row>
    <row r="23" spans="5:29" ht="18" customHeight="1">
      <c r="M23" s="49">
        <f t="shared" si="17"/>
        <v>165</v>
      </c>
      <c r="N23" s="49" t="str">
        <f t="shared" ca="1" si="6"/>
        <v>Expansión</v>
      </c>
      <c r="O23" s="49">
        <f t="shared" ca="1" si="0"/>
        <v>0</v>
      </c>
      <c r="P23" s="54" t="str">
        <f t="shared" ca="1" si="7"/>
        <v>Expansión</v>
      </c>
      <c r="Q23" s="49">
        <f t="shared" ca="1" si="1"/>
        <v>0</v>
      </c>
      <c r="R23" s="54" t="str">
        <f t="shared" ca="1" si="8"/>
        <v>Expansión</v>
      </c>
      <c r="S23" s="49">
        <f t="shared" ca="1" si="2"/>
        <v>0</v>
      </c>
      <c r="T23" s="54" t="str">
        <f t="shared" ca="1" si="9"/>
        <v>Expansión</v>
      </c>
      <c r="U23" s="49">
        <f t="shared" ca="1" si="3"/>
        <v>0</v>
      </c>
      <c r="V23" s="54" t="str">
        <f t="shared" ca="1" si="10"/>
        <v>Expansión</v>
      </c>
      <c r="W23" s="49">
        <f t="shared" ca="1" si="4"/>
        <v>0</v>
      </c>
      <c r="X23" s="54" t="str">
        <f t="shared" ca="1" si="11"/>
        <v>Expansión</v>
      </c>
      <c r="Y23" s="49">
        <f t="shared" ca="1" si="20"/>
        <v>0</v>
      </c>
      <c r="Z23" s="54" t="str">
        <f t="shared" ca="1" si="12"/>
        <v>Expansión</v>
      </c>
      <c r="AA23" s="49">
        <f t="shared" ca="1" si="13"/>
        <v>0</v>
      </c>
      <c r="AB23" s="54" t="str">
        <f t="shared" ca="1" si="14"/>
        <v>Expansión</v>
      </c>
      <c r="AC23" s="49">
        <f t="shared" ca="1" si="15"/>
        <v>0</v>
      </c>
    </row>
    <row r="24" spans="5:29" ht="19.5" customHeight="1">
      <c r="M24" s="49">
        <f t="shared" si="17"/>
        <v>166</v>
      </c>
      <c r="N24" s="49" t="str">
        <f t="shared" ca="1" si="6"/>
        <v>Expansión</v>
      </c>
      <c r="O24" s="49">
        <f t="shared" ca="1" si="0"/>
        <v>0</v>
      </c>
      <c r="P24" s="54" t="str">
        <f t="shared" ca="1" si="7"/>
        <v>Expansión</v>
      </c>
      <c r="Q24" s="49">
        <f t="shared" ca="1" si="1"/>
        <v>0</v>
      </c>
      <c r="R24" s="54" t="str">
        <f t="shared" ca="1" si="8"/>
        <v>Expansión</v>
      </c>
      <c r="S24" s="49">
        <f t="shared" ca="1" si="2"/>
        <v>0</v>
      </c>
      <c r="T24" s="54" t="str">
        <f t="shared" ca="1" si="9"/>
        <v>Expansión</v>
      </c>
      <c r="U24" s="49">
        <f t="shared" ca="1" si="3"/>
        <v>0</v>
      </c>
      <c r="V24" s="54" t="str">
        <f t="shared" ca="1" si="10"/>
        <v>Expansión</v>
      </c>
      <c r="W24" s="49">
        <f t="shared" ca="1" si="4"/>
        <v>0</v>
      </c>
      <c r="X24" s="54" t="str">
        <f t="shared" ca="1" si="11"/>
        <v>Expansión</v>
      </c>
      <c r="Y24" s="49">
        <f t="shared" ca="1" si="20"/>
        <v>0</v>
      </c>
      <c r="Z24" s="54" t="str">
        <f t="shared" ca="1" si="12"/>
        <v>Expansión</v>
      </c>
      <c r="AA24" s="49">
        <f t="shared" ca="1" si="13"/>
        <v>0</v>
      </c>
      <c r="AB24" s="54" t="str">
        <f t="shared" ca="1" si="14"/>
        <v>Expansión</v>
      </c>
      <c r="AC24" s="49">
        <f t="shared" ca="1" si="15"/>
        <v>0</v>
      </c>
    </row>
    <row r="25" spans="5:29" ht="17.25" customHeight="1">
      <c r="M25" s="49">
        <f t="shared" si="17"/>
        <v>167</v>
      </c>
      <c r="N25" s="49" t="str">
        <f t="shared" ca="1" si="6"/>
        <v>Expansión</v>
      </c>
      <c r="O25" s="49">
        <f t="shared" ca="1" si="0"/>
        <v>0</v>
      </c>
      <c r="P25" s="54" t="str">
        <f t="shared" ca="1" si="7"/>
        <v>Expansión</v>
      </c>
      <c r="Q25" s="49">
        <f t="shared" ca="1" si="1"/>
        <v>0</v>
      </c>
      <c r="R25" s="54" t="str">
        <f t="shared" ca="1" si="8"/>
        <v>Contracción</v>
      </c>
      <c r="S25" s="49">
        <f t="shared" ca="1" si="2"/>
        <v>0</v>
      </c>
      <c r="T25" s="54" t="str">
        <f t="shared" ca="1" si="9"/>
        <v>Contracción</v>
      </c>
      <c r="U25" s="49">
        <f t="shared" ca="1" si="3"/>
        <v>0</v>
      </c>
      <c r="V25" s="54" t="str">
        <f t="shared" ca="1" si="10"/>
        <v>Expansión</v>
      </c>
      <c r="W25" s="49">
        <f t="shared" ca="1" si="4"/>
        <v>0</v>
      </c>
      <c r="X25" s="54" t="str">
        <f t="shared" ca="1" si="11"/>
        <v>Expansión</v>
      </c>
      <c r="Y25" s="49">
        <f t="shared" ca="1" si="20"/>
        <v>0</v>
      </c>
      <c r="Z25" s="54" t="str">
        <f t="shared" ca="1" si="12"/>
        <v>Expansión</v>
      </c>
      <c r="AA25" s="49">
        <f t="shared" ca="1" si="13"/>
        <v>0</v>
      </c>
      <c r="AB25" s="54" t="str">
        <f t="shared" ca="1" si="14"/>
        <v>Expansión</v>
      </c>
      <c r="AC25" s="49">
        <f t="shared" ca="1" si="15"/>
        <v>0</v>
      </c>
    </row>
    <row r="26" spans="5:29" ht="18" customHeight="1">
      <c r="M26" s="49">
        <f t="shared" si="17"/>
        <v>168</v>
      </c>
      <c r="N26" s="49" t="str">
        <f t="shared" ca="1" si="6"/>
        <v>Expansión</v>
      </c>
      <c r="O26" s="49">
        <f t="shared" ca="1" si="0"/>
        <v>0</v>
      </c>
      <c r="P26" s="54" t="str">
        <f t="shared" ca="1" si="7"/>
        <v>Expansión</v>
      </c>
      <c r="Q26" s="49">
        <f t="shared" ca="1" si="1"/>
        <v>0</v>
      </c>
      <c r="R26" s="54" t="str">
        <f t="shared" ca="1" si="8"/>
        <v>Expansión</v>
      </c>
      <c r="S26" s="49">
        <f t="shared" ca="1" si="2"/>
        <v>0</v>
      </c>
      <c r="T26" s="54" t="str">
        <f ca="1">IF(ROUND(INDIRECT(CONCATENATE("'","Manufacturero","'!S",M26)),1)&gt;50,"Expansión",IF(ROUND(INDIRECT(CONCATENATE("'","Manufacturero","'!S",M26)),1)=50,"Umbral","Contracción"))</f>
        <v>Expansión</v>
      </c>
      <c r="U26" s="49">
        <f t="shared" ca="1" si="3"/>
        <v>0</v>
      </c>
      <c r="V26" s="54" t="str">
        <f t="shared" ca="1" si="10"/>
        <v>Expansión</v>
      </c>
      <c r="W26" s="49">
        <f t="shared" ca="1" si="4"/>
        <v>0</v>
      </c>
      <c r="X26" s="54" t="str">
        <f t="shared" ca="1" si="11"/>
        <v>Expansión</v>
      </c>
      <c r="Y26" s="49">
        <f t="shared" ca="1" si="20"/>
        <v>0</v>
      </c>
      <c r="Z26" s="54" t="str">
        <f t="shared" ca="1" si="12"/>
        <v>Expansión</v>
      </c>
      <c r="AA26" s="49">
        <f t="shared" ca="1" si="13"/>
        <v>0</v>
      </c>
      <c r="AB26" s="54" t="str">
        <f t="shared" ca="1" si="14"/>
        <v>Expansión</v>
      </c>
      <c r="AC26" s="49">
        <f t="shared" ca="1" si="15"/>
        <v>0</v>
      </c>
    </row>
    <row r="27" spans="5:29" ht="15" customHeight="1">
      <c r="M27" s="49">
        <f t="shared" si="17"/>
        <v>169</v>
      </c>
      <c r="N27" s="49" t="str">
        <f t="shared" ca="1" si="6"/>
        <v>Expansión</v>
      </c>
      <c r="O27" s="49">
        <f t="shared" ca="1" si="0"/>
        <v>0</v>
      </c>
      <c r="P27" s="54" t="str">
        <f t="shared" ca="1" si="7"/>
        <v>Expansión</v>
      </c>
      <c r="Q27" s="49">
        <f t="shared" ca="1" si="1"/>
        <v>0</v>
      </c>
      <c r="R27" s="54" t="str">
        <f t="shared" ca="1" si="8"/>
        <v>Expansión</v>
      </c>
      <c r="S27" s="49">
        <f t="shared" ca="1" si="2"/>
        <v>0</v>
      </c>
      <c r="T27" s="54" t="str">
        <f t="shared" ca="1" si="9"/>
        <v>Expansión</v>
      </c>
      <c r="U27" s="49">
        <f t="shared" ca="1" si="3"/>
        <v>0</v>
      </c>
      <c r="V27" s="54" t="str">
        <f t="shared" ca="1" si="10"/>
        <v>Expansión</v>
      </c>
      <c r="W27" s="49">
        <f t="shared" ca="1" si="4"/>
        <v>0</v>
      </c>
      <c r="X27" s="54" t="str">
        <f t="shared" ca="1" si="11"/>
        <v>Expansión</v>
      </c>
      <c r="Y27" s="49">
        <f t="shared" ca="1" si="20"/>
        <v>0</v>
      </c>
      <c r="Z27" s="54" t="str">
        <f t="shared" ca="1" si="12"/>
        <v>Expansión</v>
      </c>
      <c r="AA27" s="49">
        <f t="shared" ca="1" si="13"/>
        <v>0</v>
      </c>
      <c r="AB27" s="54" t="str">
        <f t="shared" ca="1" si="14"/>
        <v>Expansión</v>
      </c>
      <c r="AC27" s="49">
        <f t="shared" ca="1" si="15"/>
        <v>0</v>
      </c>
    </row>
    <row r="28" spans="5:29" ht="15" customHeight="1">
      <c r="M28" s="49">
        <f t="shared" si="17"/>
        <v>170</v>
      </c>
      <c r="N28" s="49" t="str">
        <f t="shared" ca="1" si="6"/>
        <v>Expansión</v>
      </c>
      <c r="O28" s="49">
        <f t="shared" ca="1" si="0"/>
        <v>0</v>
      </c>
      <c r="P28" s="54" t="str">
        <f t="shared" ca="1" si="7"/>
        <v>Expansión</v>
      </c>
      <c r="Q28" s="49">
        <f t="shared" ca="1" si="1"/>
        <v>0</v>
      </c>
      <c r="R28" s="54" t="str">
        <f t="shared" ca="1" si="8"/>
        <v>Expansión</v>
      </c>
      <c r="S28" s="49">
        <f t="shared" ca="1" si="2"/>
        <v>0</v>
      </c>
      <c r="T28" s="54" t="str">
        <f t="shared" ca="1" si="9"/>
        <v>Expansión</v>
      </c>
      <c r="U28" s="49">
        <f t="shared" ca="1" si="3"/>
        <v>0</v>
      </c>
      <c r="V28" s="54" t="str">
        <f t="shared" ca="1" si="10"/>
        <v>Expansión</v>
      </c>
      <c r="W28" s="49">
        <f t="shared" ca="1" si="4"/>
        <v>0</v>
      </c>
      <c r="X28" s="54" t="str">
        <f t="shared" ca="1" si="11"/>
        <v>Contracción</v>
      </c>
      <c r="Y28" s="49">
        <f t="shared" ca="1" si="20"/>
        <v>0</v>
      </c>
      <c r="Z28" s="54" t="str">
        <f t="shared" ca="1" si="12"/>
        <v>Expansión</v>
      </c>
      <c r="AA28" s="49">
        <f t="shared" ca="1" si="13"/>
        <v>0</v>
      </c>
      <c r="AB28" s="54" t="str">
        <f t="shared" ca="1" si="14"/>
        <v>Expansión</v>
      </c>
      <c r="AC28" s="49">
        <f t="shared" ca="1" si="15"/>
        <v>0</v>
      </c>
    </row>
    <row r="29" spans="5:29" ht="24">
      <c r="M29" s="49">
        <f t="shared" si="17"/>
        <v>171</v>
      </c>
      <c r="N29" s="49" t="str">
        <f t="shared" ca="1" si="6"/>
        <v>Contracción</v>
      </c>
      <c r="O29" s="49">
        <f t="shared" ca="1" si="0"/>
        <v>0</v>
      </c>
      <c r="P29" s="54" t="str">
        <f t="shared" ca="1" si="7"/>
        <v>Expansión</v>
      </c>
      <c r="Q29" s="49">
        <f t="shared" ca="1" si="1"/>
        <v>0</v>
      </c>
      <c r="R29" s="54" t="str">
        <f t="shared" ca="1" si="8"/>
        <v>Contracción</v>
      </c>
      <c r="S29" s="49">
        <f t="shared" ca="1" si="2"/>
        <v>0</v>
      </c>
      <c r="T29" s="54" t="str">
        <f t="shared" ca="1" si="9"/>
        <v>Expansión</v>
      </c>
      <c r="U29" s="49">
        <f t="shared" ca="1" si="3"/>
        <v>0</v>
      </c>
      <c r="V29" s="54" t="str">
        <f t="shared" ca="1" si="10"/>
        <v>Contracción</v>
      </c>
      <c r="W29" s="49">
        <f t="shared" ca="1" si="4"/>
        <v>0</v>
      </c>
      <c r="X29" s="54" t="str">
        <f t="shared" ca="1" si="11"/>
        <v>Contracción</v>
      </c>
      <c r="Y29" s="49">
        <f t="shared" ca="1" si="20"/>
        <v>0</v>
      </c>
      <c r="Z29" s="54" t="str">
        <f t="shared" ca="1" si="12"/>
        <v>Contracción</v>
      </c>
      <c r="AA29" s="49">
        <f t="shared" ca="1" si="13"/>
        <v>0</v>
      </c>
      <c r="AB29" s="54" t="str">
        <f t="shared" ca="1" si="14"/>
        <v>Expansión</v>
      </c>
      <c r="AC29" s="49">
        <f t="shared" ca="1" si="15"/>
        <v>0</v>
      </c>
    </row>
    <row r="30" spans="5:29" ht="24">
      <c r="M30" s="49">
        <f>M29+1</f>
        <v>172</v>
      </c>
      <c r="N30" s="49" t="str">
        <f t="shared" ca="1" si="6"/>
        <v>Contracción</v>
      </c>
      <c r="O30" s="49">
        <f t="shared" ca="1" si="0"/>
        <v>0</v>
      </c>
      <c r="P30" s="54" t="str">
        <f t="shared" ca="1" si="7"/>
        <v>Expansión</v>
      </c>
      <c r="Q30" s="49">
        <f t="shared" ca="1" si="1"/>
        <v>0</v>
      </c>
      <c r="R30" s="54" t="str">
        <f t="shared" ca="1" si="8"/>
        <v>Umbral</v>
      </c>
      <c r="S30" s="49">
        <f t="shared" ca="1" si="2"/>
        <v>0</v>
      </c>
      <c r="T30" s="54" t="str">
        <f t="shared" ca="1" si="9"/>
        <v>Contracción</v>
      </c>
      <c r="U30" s="49">
        <f t="shared" ca="1" si="3"/>
        <v>0</v>
      </c>
      <c r="V30" s="54" t="str">
        <f t="shared" ca="1" si="10"/>
        <v>Contracción</v>
      </c>
      <c r="W30" s="49">
        <f t="shared" ca="1" si="4"/>
        <v>0</v>
      </c>
      <c r="X30" s="54" t="str">
        <f t="shared" ca="1" si="11"/>
        <v>Contracción</v>
      </c>
      <c r="Y30" s="49">
        <f t="shared" ca="1" si="20"/>
        <v>0</v>
      </c>
      <c r="Z30" s="54" t="str">
        <f t="shared" ca="1" si="12"/>
        <v>Contracción</v>
      </c>
      <c r="AA30" s="49">
        <f t="shared" ca="1" si="13"/>
        <v>0</v>
      </c>
      <c r="AB30" s="54" t="str">
        <f t="shared" ca="1" si="14"/>
        <v>Contracción</v>
      </c>
      <c r="AC30" s="49">
        <f t="shared" ca="1" si="15"/>
        <v>0</v>
      </c>
    </row>
    <row r="31" spans="5:29" ht="24">
      <c r="M31" s="49">
        <f t="shared" si="17"/>
        <v>173</v>
      </c>
      <c r="N31" s="49" t="str">
        <f t="shared" ca="1" si="6"/>
        <v>Contracción</v>
      </c>
      <c r="O31" s="49">
        <f t="shared" ca="1" si="0"/>
        <v>0</v>
      </c>
      <c r="P31" s="54" t="str">
        <f t="shared" ca="1" si="7"/>
        <v>Expansión</v>
      </c>
      <c r="Q31" s="49">
        <f t="shared" ca="1" si="1"/>
        <v>0</v>
      </c>
      <c r="R31" s="54" t="str">
        <f t="shared" ca="1" si="8"/>
        <v>Contracción</v>
      </c>
      <c r="S31" s="49">
        <f t="shared" ca="1" si="2"/>
        <v>0</v>
      </c>
      <c r="T31" s="54" t="str">
        <f t="shared" ca="1" si="9"/>
        <v>Expansión</v>
      </c>
      <c r="U31" s="49">
        <f t="shared" ca="1" si="3"/>
        <v>0</v>
      </c>
      <c r="V31" s="54" t="str">
        <f t="shared" ca="1" si="10"/>
        <v>Contracción</v>
      </c>
      <c r="W31" s="49">
        <f t="shared" ca="1" si="4"/>
        <v>0</v>
      </c>
      <c r="X31" s="54" t="str">
        <f t="shared" ca="1" si="11"/>
        <v>Contracción</v>
      </c>
      <c r="Y31" s="49">
        <f t="shared" ca="1" si="20"/>
        <v>0</v>
      </c>
      <c r="Z31" s="54" t="str">
        <f t="shared" ca="1" si="12"/>
        <v>Contracción</v>
      </c>
      <c r="AA31" s="49">
        <f t="shared" ca="1" si="13"/>
        <v>0</v>
      </c>
      <c r="AB31" s="54" t="str">
        <f t="shared" ca="1" si="14"/>
        <v>Contracción</v>
      </c>
      <c r="AC31" s="49">
        <f t="shared" ca="1" si="15"/>
        <v>0</v>
      </c>
    </row>
    <row r="32" spans="5:29">
      <c r="M32" s="49">
        <f t="shared" si="17"/>
        <v>174</v>
      </c>
      <c r="N32" s="49" t="str">
        <f t="shared" ca="1" si="6"/>
        <v>Expansión</v>
      </c>
      <c r="O32" s="49">
        <f t="shared" ca="1" si="0"/>
        <v>0</v>
      </c>
      <c r="P32" s="54" t="str">
        <f t="shared" ca="1" si="7"/>
        <v>Expansión</v>
      </c>
      <c r="Q32" s="49">
        <f t="shared" ca="1" si="1"/>
        <v>0</v>
      </c>
      <c r="R32" s="54" t="str">
        <f t="shared" ca="1" si="8"/>
        <v>Expansión</v>
      </c>
      <c r="S32" s="49">
        <f t="shared" ca="1" si="2"/>
        <v>0</v>
      </c>
      <c r="T32" s="54" t="str">
        <f t="shared" ca="1" si="9"/>
        <v>Expansión</v>
      </c>
      <c r="U32" s="49">
        <f t="shared" ca="1" si="3"/>
        <v>0</v>
      </c>
      <c r="V32" s="54" t="str">
        <f t="shared" ca="1" si="10"/>
        <v>Expansión</v>
      </c>
      <c r="W32" s="49">
        <f t="shared" ca="1" si="4"/>
        <v>0</v>
      </c>
      <c r="X32" s="54" t="str">
        <f t="shared" ca="1" si="11"/>
        <v>Expansión</v>
      </c>
      <c r="Y32" s="49">
        <f t="shared" ca="1" si="20"/>
        <v>0</v>
      </c>
      <c r="Z32" s="54" t="str">
        <f t="shared" ca="1" si="12"/>
        <v>Expansión</v>
      </c>
      <c r="AA32" s="49">
        <f t="shared" ca="1" si="13"/>
        <v>0</v>
      </c>
      <c r="AB32" s="54" t="str">
        <f t="shared" ca="1" si="14"/>
        <v>Expansión</v>
      </c>
      <c r="AC32" s="49">
        <f t="shared" ca="1" si="15"/>
        <v>0</v>
      </c>
    </row>
    <row r="33" spans="13:29" ht="24">
      <c r="M33" s="49">
        <f t="shared" si="17"/>
        <v>175</v>
      </c>
      <c r="N33" s="49" t="str">
        <f t="shared" ca="1" si="6"/>
        <v>Contracción</v>
      </c>
      <c r="O33" s="49">
        <f t="shared" ca="1" si="0"/>
        <v>0</v>
      </c>
      <c r="P33" s="54" t="str">
        <f t="shared" ca="1" si="7"/>
        <v>Expansión</v>
      </c>
      <c r="Q33" s="49">
        <f t="shared" ca="1" si="1"/>
        <v>0</v>
      </c>
      <c r="R33" s="54" t="str">
        <f t="shared" ca="1" si="8"/>
        <v>Expansión</v>
      </c>
      <c r="S33" s="49">
        <f t="shared" ca="1" si="2"/>
        <v>0</v>
      </c>
      <c r="T33" s="54" t="str">
        <f t="shared" ca="1" si="9"/>
        <v>Expansión</v>
      </c>
      <c r="U33" s="49">
        <f t="shared" ca="1" si="3"/>
        <v>0</v>
      </c>
      <c r="V33" s="54" t="str">
        <f t="shared" ca="1" si="10"/>
        <v>Contracción</v>
      </c>
      <c r="W33" s="49">
        <f t="shared" ca="1" si="4"/>
        <v>0</v>
      </c>
      <c r="X33" s="54" t="str">
        <f t="shared" ca="1" si="11"/>
        <v>Contracción</v>
      </c>
      <c r="Y33" s="49">
        <f t="shared" ca="1" si="20"/>
        <v>0</v>
      </c>
      <c r="Z33" s="54" t="str">
        <f t="shared" ca="1" si="12"/>
        <v>Expansión</v>
      </c>
      <c r="AA33" s="49">
        <f t="shared" ca="1" si="13"/>
        <v>0</v>
      </c>
      <c r="AB33" s="54" t="str">
        <f t="shared" ca="1" si="14"/>
        <v>Expansión</v>
      </c>
      <c r="AC33" s="49">
        <f t="shared" ca="1" si="15"/>
        <v>0</v>
      </c>
    </row>
    <row r="34" spans="13:29" ht="24">
      <c r="M34" s="49">
        <f t="shared" si="17"/>
        <v>176</v>
      </c>
      <c r="N34" s="49" t="str">
        <f t="shared" ca="1" si="6"/>
        <v>Expansión</v>
      </c>
      <c r="O34" s="49">
        <f t="shared" ca="1" si="0"/>
        <v>0</v>
      </c>
      <c r="P34" s="54" t="str">
        <f t="shared" ca="1" si="7"/>
        <v>Expansión</v>
      </c>
      <c r="Q34" s="49">
        <f t="shared" ca="1" si="1"/>
        <v>0</v>
      </c>
      <c r="R34" s="54" t="str">
        <f t="shared" ca="1" si="8"/>
        <v>Expansión</v>
      </c>
      <c r="S34" s="49">
        <f t="shared" ca="1" si="2"/>
        <v>0</v>
      </c>
      <c r="T34" s="54" t="str">
        <f t="shared" ca="1" si="9"/>
        <v>Expansión</v>
      </c>
      <c r="U34" s="49">
        <f t="shared" ca="1" si="3"/>
        <v>0</v>
      </c>
      <c r="V34" s="54" t="str">
        <f t="shared" ca="1" si="10"/>
        <v>Expansión</v>
      </c>
      <c r="W34" s="49">
        <f t="shared" ca="1" si="4"/>
        <v>0</v>
      </c>
      <c r="X34" s="54" t="str">
        <f t="shared" ca="1" si="11"/>
        <v>Contracción</v>
      </c>
      <c r="Y34" s="49">
        <f t="shared" ca="1" si="20"/>
        <v>0</v>
      </c>
      <c r="Z34" s="54" t="str">
        <f t="shared" ca="1" si="12"/>
        <v>Expansión</v>
      </c>
      <c r="AA34" s="49">
        <f t="shared" ca="1" si="13"/>
        <v>0</v>
      </c>
      <c r="AB34" s="54" t="str">
        <f t="shared" ca="1" si="14"/>
        <v>Expansión</v>
      </c>
      <c r="AC34" s="49">
        <f t="shared" ca="1" si="15"/>
        <v>0</v>
      </c>
    </row>
    <row r="35" spans="13:29" ht="24">
      <c r="M35" s="49">
        <f>M34+1</f>
        <v>177</v>
      </c>
      <c r="N35" s="49" t="str">
        <f t="shared" ca="1" si="6"/>
        <v>Contracción</v>
      </c>
      <c r="O35" s="49">
        <f t="shared" ca="1" si="0"/>
        <v>0</v>
      </c>
      <c r="P35" s="54" t="str">
        <f t="shared" ca="1" si="7"/>
        <v>Umbral</v>
      </c>
      <c r="Q35" s="49">
        <f t="shared" ca="1" si="1"/>
        <v>0</v>
      </c>
      <c r="R35" s="54" t="str">
        <f t="shared" ca="1" si="8"/>
        <v>Expansión</v>
      </c>
      <c r="S35" s="49">
        <f t="shared" ca="1" si="2"/>
        <v>0</v>
      </c>
      <c r="T35" s="54" t="str">
        <f t="shared" ca="1" si="9"/>
        <v>Contracción</v>
      </c>
      <c r="U35" s="49">
        <f t="shared" ca="1" si="3"/>
        <v>0</v>
      </c>
      <c r="V35" s="54" t="str">
        <f t="shared" ca="1" si="10"/>
        <v>Contracción</v>
      </c>
      <c r="W35" s="49">
        <f t="shared" ca="1" si="4"/>
        <v>0</v>
      </c>
      <c r="X35" s="54" t="str">
        <f t="shared" ca="1" si="11"/>
        <v>Contracción</v>
      </c>
      <c r="Y35" s="49">
        <f t="shared" ca="1" si="20"/>
        <v>0</v>
      </c>
      <c r="Z35" s="54" t="str">
        <f t="shared" ca="1" si="12"/>
        <v>Expansión</v>
      </c>
      <c r="AA35" s="49">
        <f t="shared" ca="1" si="13"/>
        <v>0</v>
      </c>
      <c r="AB35" s="54" t="str">
        <f t="shared" ca="1" si="14"/>
        <v>Expansión</v>
      </c>
      <c r="AC35" s="49">
        <f t="shared" ca="1" si="15"/>
        <v>0</v>
      </c>
    </row>
    <row r="36" spans="13:29" ht="24">
      <c r="M36" s="49">
        <f t="shared" si="17"/>
        <v>178</v>
      </c>
      <c r="N36" s="49" t="str">
        <f t="shared" ca="1" si="6"/>
        <v>Contracción</v>
      </c>
      <c r="O36" s="49">
        <f t="shared" ref="O36:O54" ca="1" si="21">IF(O37=0,0,IF(N36=N37,1,0))</f>
        <v>0</v>
      </c>
      <c r="P36" s="54" t="str">
        <f t="shared" ca="1" si="7"/>
        <v>Contracción</v>
      </c>
      <c r="Q36" s="49">
        <f t="shared" ref="Q36:Q54" ca="1" si="22">IF(Q37=0,0,IF(P36=P37,1,0))</f>
        <v>0</v>
      </c>
      <c r="R36" s="54" t="str">
        <f t="shared" ca="1" si="8"/>
        <v>Expansión</v>
      </c>
      <c r="S36" s="49">
        <f t="shared" ref="S36:S54" ca="1" si="23">IF(S37=0,0,IF(R36=R37,1,0))</f>
        <v>0</v>
      </c>
      <c r="T36" s="54" t="str">
        <f t="shared" ca="1" si="9"/>
        <v>Contracción</v>
      </c>
      <c r="U36" s="49">
        <f t="shared" ref="U36:U54" ca="1" si="24">IF(U37=0,0,IF(T36=T37,1,0))</f>
        <v>0</v>
      </c>
      <c r="V36" s="54" t="str">
        <f t="shared" ca="1" si="10"/>
        <v>Contracción</v>
      </c>
      <c r="W36" s="49">
        <f t="shared" ref="W36:W54" ca="1" si="25">IF(W37=0,0,IF(V36=V37,1,0))</f>
        <v>0</v>
      </c>
      <c r="X36" s="54" t="str">
        <f t="shared" ca="1" si="11"/>
        <v>Contracción</v>
      </c>
      <c r="Y36" s="49">
        <f t="shared" ca="1" si="20"/>
        <v>0</v>
      </c>
      <c r="Z36" s="54" t="str">
        <f t="shared" ca="1" si="12"/>
        <v>Expansión</v>
      </c>
      <c r="AA36" s="49">
        <f t="shared" ca="1" si="13"/>
        <v>0</v>
      </c>
      <c r="AB36" s="54" t="str">
        <f t="shared" ca="1" si="14"/>
        <v>Expansión</v>
      </c>
      <c r="AC36" s="49">
        <f t="shared" ca="1" si="15"/>
        <v>0</v>
      </c>
    </row>
    <row r="37" spans="13:29" ht="24">
      <c r="M37" s="49">
        <f t="shared" si="17"/>
        <v>179</v>
      </c>
      <c r="N37" s="49" t="str">
        <f t="shared" ca="1" si="6"/>
        <v>Contracción</v>
      </c>
      <c r="O37" s="49">
        <f t="shared" ca="1" si="21"/>
        <v>0</v>
      </c>
      <c r="P37" s="54" t="str">
        <f t="shared" ca="1" si="7"/>
        <v>Contracción</v>
      </c>
      <c r="Q37" s="49">
        <f t="shared" ca="1" si="22"/>
        <v>0</v>
      </c>
      <c r="R37" s="54" t="str">
        <f t="shared" ca="1" si="8"/>
        <v>Expansión</v>
      </c>
      <c r="S37" s="49">
        <f t="shared" ca="1" si="23"/>
        <v>0</v>
      </c>
      <c r="T37" s="54" t="str">
        <f t="shared" ca="1" si="9"/>
        <v>Contracción</v>
      </c>
      <c r="U37" s="49">
        <f t="shared" ca="1" si="24"/>
        <v>0</v>
      </c>
      <c r="V37" s="54" t="str">
        <f t="shared" ca="1" si="10"/>
        <v>Contracción</v>
      </c>
      <c r="W37" s="49">
        <f t="shared" ca="1" si="25"/>
        <v>0</v>
      </c>
      <c r="X37" s="54" t="str">
        <f t="shared" ca="1" si="11"/>
        <v>Contracción</v>
      </c>
      <c r="Y37" s="49">
        <f t="shared" ca="1" si="20"/>
        <v>0</v>
      </c>
      <c r="Z37" s="54" t="str">
        <f t="shared" ca="1" si="12"/>
        <v>Expansión</v>
      </c>
      <c r="AA37" s="49">
        <f t="shared" ca="1" si="13"/>
        <v>0</v>
      </c>
      <c r="AB37" s="54" t="str">
        <f t="shared" ca="1" si="14"/>
        <v>Expansión</v>
      </c>
      <c r="AC37" s="49">
        <f t="shared" ca="1" si="15"/>
        <v>0</v>
      </c>
    </row>
    <row r="38" spans="13:29" ht="24">
      <c r="M38" s="49">
        <f t="shared" si="17"/>
        <v>180</v>
      </c>
      <c r="N38" s="49" t="str">
        <f t="shared" ca="1" si="6"/>
        <v>Contracción</v>
      </c>
      <c r="O38" s="49">
        <f t="shared" ca="1" si="21"/>
        <v>0</v>
      </c>
      <c r="P38" s="54" t="str">
        <f t="shared" ca="1" si="7"/>
        <v>Contracción</v>
      </c>
      <c r="Q38" s="49">
        <f t="shared" ca="1" si="22"/>
        <v>0</v>
      </c>
      <c r="R38" s="54" t="str">
        <f t="shared" ca="1" si="8"/>
        <v>Contracción</v>
      </c>
      <c r="S38" s="49">
        <f t="shared" ca="1" si="23"/>
        <v>0</v>
      </c>
      <c r="T38" s="54" t="str">
        <f t="shared" ca="1" si="9"/>
        <v>Contracción</v>
      </c>
      <c r="U38" s="49">
        <f t="shared" ca="1" si="24"/>
        <v>0</v>
      </c>
      <c r="V38" s="54" t="str">
        <f t="shared" ca="1" si="10"/>
        <v>Contracción</v>
      </c>
      <c r="W38" s="49">
        <f t="shared" ca="1" si="25"/>
        <v>0</v>
      </c>
      <c r="X38" s="54" t="str">
        <f t="shared" ca="1" si="11"/>
        <v>Contracción</v>
      </c>
      <c r="Y38" s="49">
        <f t="shared" ca="1" si="20"/>
        <v>0</v>
      </c>
      <c r="Z38" s="54" t="str">
        <f t="shared" ca="1" si="12"/>
        <v>Contracción</v>
      </c>
      <c r="AA38" s="49">
        <f t="shared" ca="1" si="13"/>
        <v>0</v>
      </c>
      <c r="AB38" s="54" t="str">
        <f t="shared" ca="1" si="14"/>
        <v>Expansión</v>
      </c>
      <c r="AC38" s="49">
        <f t="shared" ca="1" si="15"/>
        <v>0</v>
      </c>
    </row>
    <row r="39" spans="13:29" ht="24">
      <c r="M39" s="49">
        <f t="shared" si="17"/>
        <v>181</v>
      </c>
      <c r="N39" s="49" t="str">
        <f t="shared" ca="1" si="6"/>
        <v>Contracción</v>
      </c>
      <c r="O39" s="49">
        <f t="shared" ca="1" si="21"/>
        <v>0</v>
      </c>
      <c r="P39" s="54" t="str">
        <f t="shared" ca="1" si="7"/>
        <v>Contracción</v>
      </c>
      <c r="Q39" s="49">
        <f t="shared" ca="1" si="22"/>
        <v>0</v>
      </c>
      <c r="R39" s="54" t="str">
        <f t="shared" ca="1" si="8"/>
        <v>Contracción</v>
      </c>
      <c r="S39" s="49">
        <f t="shared" ca="1" si="23"/>
        <v>0</v>
      </c>
      <c r="T39" s="54" t="str">
        <f t="shared" ca="1" si="9"/>
        <v>Contracción</v>
      </c>
      <c r="U39" s="49">
        <f t="shared" ca="1" si="24"/>
        <v>0</v>
      </c>
      <c r="V39" s="54" t="str">
        <f t="shared" ca="1" si="10"/>
        <v>Contracción</v>
      </c>
      <c r="W39" s="49">
        <f t="shared" ca="1" si="25"/>
        <v>0</v>
      </c>
      <c r="X39" s="54" t="str">
        <f t="shared" ca="1" si="11"/>
        <v>Contracción</v>
      </c>
      <c r="Y39" s="49">
        <f t="shared" ca="1" si="20"/>
        <v>0</v>
      </c>
      <c r="Z39" s="54" t="str">
        <f t="shared" ca="1" si="12"/>
        <v>Expansión</v>
      </c>
      <c r="AA39" s="49">
        <f t="shared" ca="1" si="13"/>
        <v>0</v>
      </c>
      <c r="AB39" s="54" t="str">
        <f t="shared" ca="1" si="14"/>
        <v>Expansión</v>
      </c>
      <c r="AC39" s="49">
        <f t="shared" ca="1" si="15"/>
        <v>0</v>
      </c>
    </row>
    <row r="40" spans="13:29" ht="24">
      <c r="M40" s="49">
        <f t="shared" si="17"/>
        <v>182</v>
      </c>
      <c r="N40" s="49" t="str">
        <f t="shared" ca="1" si="6"/>
        <v>Contracción</v>
      </c>
      <c r="O40" s="49">
        <f t="shared" ca="1" si="21"/>
        <v>0</v>
      </c>
      <c r="P40" s="54" t="str">
        <f t="shared" ca="1" si="7"/>
        <v>Contracción</v>
      </c>
      <c r="Q40" s="49">
        <f t="shared" ca="1" si="22"/>
        <v>0</v>
      </c>
      <c r="R40" s="54" t="str">
        <f t="shared" ca="1" si="8"/>
        <v>Contracción</v>
      </c>
      <c r="S40" s="49">
        <f t="shared" ca="1" si="23"/>
        <v>0</v>
      </c>
      <c r="T40" s="54" t="str">
        <f t="shared" ca="1" si="9"/>
        <v>Contracción</v>
      </c>
      <c r="U40" s="49">
        <f t="shared" ca="1" si="24"/>
        <v>0</v>
      </c>
      <c r="V40" s="54" t="str">
        <f t="shared" ca="1" si="10"/>
        <v>Contracción</v>
      </c>
      <c r="W40" s="49">
        <f t="shared" ca="1" si="25"/>
        <v>0</v>
      </c>
      <c r="X40" s="54" t="str">
        <f t="shared" ca="1" si="11"/>
        <v>Contracción</v>
      </c>
      <c r="Y40" s="49">
        <f t="shared" ca="1" si="20"/>
        <v>0</v>
      </c>
      <c r="Z40" s="54" t="str">
        <f t="shared" ca="1" si="12"/>
        <v>Expansión</v>
      </c>
      <c r="AA40" s="49">
        <f t="shared" ca="1" si="13"/>
        <v>0</v>
      </c>
      <c r="AB40" s="54" t="str">
        <f t="shared" ca="1" si="14"/>
        <v>Contracción</v>
      </c>
      <c r="AC40" s="49">
        <f t="shared" ca="1" si="15"/>
        <v>0</v>
      </c>
    </row>
    <row r="41" spans="13:29" ht="24">
      <c r="M41" s="49">
        <f t="shared" si="17"/>
        <v>183</v>
      </c>
      <c r="N41" s="49" t="str">
        <f t="shared" ca="1" si="6"/>
        <v>Contracción</v>
      </c>
      <c r="O41" s="49">
        <f t="shared" ca="1" si="21"/>
        <v>0</v>
      </c>
      <c r="P41" s="54" t="str">
        <f t="shared" ca="1" si="7"/>
        <v>Contracción</v>
      </c>
      <c r="Q41" s="49">
        <f t="shared" ca="1" si="22"/>
        <v>0</v>
      </c>
      <c r="R41" s="54" t="str">
        <f t="shared" ca="1" si="8"/>
        <v>Contracción</v>
      </c>
      <c r="S41" s="49">
        <f t="shared" ca="1" si="23"/>
        <v>0</v>
      </c>
      <c r="T41" s="54" t="str">
        <f t="shared" ca="1" si="9"/>
        <v>Contracción</v>
      </c>
      <c r="U41" s="49">
        <f t="shared" ca="1" si="24"/>
        <v>0</v>
      </c>
      <c r="V41" s="54" t="str">
        <f t="shared" ca="1" si="10"/>
        <v>Contracción</v>
      </c>
      <c r="W41" s="49">
        <f t="shared" ca="1" si="25"/>
        <v>0</v>
      </c>
      <c r="X41" s="54" t="str">
        <f t="shared" ca="1" si="11"/>
        <v>Contracción</v>
      </c>
      <c r="Y41" s="49">
        <f t="shared" ca="1" si="20"/>
        <v>0</v>
      </c>
      <c r="Z41" s="54" t="str">
        <f t="shared" ca="1" si="12"/>
        <v>Expansión</v>
      </c>
      <c r="AA41" s="49">
        <f t="shared" ca="1" si="13"/>
        <v>0</v>
      </c>
      <c r="AB41" s="54" t="str">
        <f t="shared" ca="1" si="14"/>
        <v>Contracción</v>
      </c>
      <c r="AC41" s="49">
        <f t="shared" ca="1" si="15"/>
        <v>0</v>
      </c>
    </row>
    <row r="42" spans="13:29" ht="24">
      <c r="M42" s="49">
        <f t="shared" si="17"/>
        <v>184</v>
      </c>
      <c r="N42" s="49" t="str">
        <f t="shared" ca="1" si="6"/>
        <v>Contracción</v>
      </c>
      <c r="O42" s="49">
        <f t="shared" ca="1" si="21"/>
        <v>0</v>
      </c>
      <c r="P42" s="54" t="str">
        <f t="shared" ca="1" si="7"/>
        <v>Contracción</v>
      </c>
      <c r="Q42" s="49">
        <f t="shared" ca="1" si="22"/>
        <v>0</v>
      </c>
      <c r="R42" s="54" t="str">
        <f t="shared" ca="1" si="8"/>
        <v>Contracción</v>
      </c>
      <c r="S42" s="49">
        <f t="shared" ca="1" si="23"/>
        <v>0</v>
      </c>
      <c r="T42" s="54" t="str">
        <f t="shared" ca="1" si="9"/>
        <v>Contracción</v>
      </c>
      <c r="U42" s="49">
        <f t="shared" ca="1" si="24"/>
        <v>0</v>
      </c>
      <c r="V42" s="54" t="str">
        <f t="shared" ca="1" si="10"/>
        <v>Contracción</v>
      </c>
      <c r="W42" s="49">
        <f t="shared" ca="1" si="25"/>
        <v>0</v>
      </c>
      <c r="X42" s="54" t="str">
        <f t="shared" ca="1" si="11"/>
        <v>Contracción</v>
      </c>
      <c r="Y42" s="49">
        <f t="shared" ca="1" si="20"/>
        <v>0</v>
      </c>
      <c r="Z42" s="54" t="str">
        <f t="shared" ca="1" si="12"/>
        <v>Expansión</v>
      </c>
      <c r="AA42" s="49">
        <f t="shared" ca="1" si="13"/>
        <v>0</v>
      </c>
      <c r="AB42" s="54" t="str">
        <f t="shared" ca="1" si="14"/>
        <v>Contracción</v>
      </c>
      <c r="AC42" s="49">
        <f t="shared" ca="1" si="15"/>
        <v>0</v>
      </c>
    </row>
    <row r="43" spans="13:29" ht="24">
      <c r="M43" s="49">
        <f t="shared" si="17"/>
        <v>185</v>
      </c>
      <c r="N43" s="49" t="str">
        <f t="shared" ca="1" si="6"/>
        <v>Contracción</v>
      </c>
      <c r="O43" s="49">
        <f t="shared" ca="1" si="21"/>
        <v>0</v>
      </c>
      <c r="P43" s="54" t="str">
        <f t="shared" ca="1" si="7"/>
        <v>Contracción</v>
      </c>
      <c r="Q43" s="49">
        <f t="shared" ca="1" si="22"/>
        <v>0</v>
      </c>
      <c r="R43" s="54" t="str">
        <f t="shared" ca="1" si="8"/>
        <v>Contracción</v>
      </c>
      <c r="S43" s="49">
        <f t="shared" ca="1" si="23"/>
        <v>0</v>
      </c>
      <c r="T43" s="54" t="str">
        <f t="shared" ca="1" si="9"/>
        <v>Contracción</v>
      </c>
      <c r="U43" s="49">
        <f t="shared" ca="1" si="24"/>
        <v>0</v>
      </c>
      <c r="V43" s="54" t="str">
        <f t="shared" ca="1" si="10"/>
        <v>Contracción</v>
      </c>
      <c r="W43" s="49">
        <f t="shared" ca="1" si="25"/>
        <v>0</v>
      </c>
      <c r="X43" s="54" t="str">
        <f t="shared" ca="1" si="11"/>
        <v>Contracción</v>
      </c>
      <c r="Y43" s="49">
        <f t="shared" ca="1" si="20"/>
        <v>0</v>
      </c>
      <c r="Z43" s="54" t="str">
        <f t="shared" ca="1" si="12"/>
        <v>Expansión</v>
      </c>
      <c r="AA43" s="49">
        <f t="shared" ca="1" si="13"/>
        <v>0</v>
      </c>
      <c r="AB43" s="54" t="str">
        <f t="shared" ca="1" si="14"/>
        <v>Contracción</v>
      </c>
      <c r="AC43" s="49">
        <f t="shared" ca="1" si="15"/>
        <v>0</v>
      </c>
    </row>
    <row r="44" spans="13:29" ht="24">
      <c r="M44" s="49">
        <f t="shared" si="17"/>
        <v>186</v>
      </c>
      <c r="N44" s="49" t="str">
        <f t="shared" ca="1" si="6"/>
        <v>Contracción</v>
      </c>
      <c r="O44" s="49">
        <f t="shared" ca="1" si="21"/>
        <v>0</v>
      </c>
      <c r="P44" s="54" t="str">
        <f t="shared" ca="1" si="7"/>
        <v>Contracción</v>
      </c>
      <c r="Q44" s="49">
        <f t="shared" ca="1" si="22"/>
        <v>0</v>
      </c>
      <c r="R44" s="54" t="str">
        <f t="shared" ca="1" si="8"/>
        <v>Contracción</v>
      </c>
      <c r="S44" s="49">
        <f t="shared" ca="1" si="23"/>
        <v>0</v>
      </c>
      <c r="T44" s="54" t="str">
        <f t="shared" ca="1" si="9"/>
        <v>Contracción</v>
      </c>
      <c r="U44" s="49">
        <f t="shared" ca="1" si="24"/>
        <v>0</v>
      </c>
      <c r="V44" s="54" t="str">
        <f t="shared" ca="1" si="10"/>
        <v>Contracción</v>
      </c>
      <c r="W44" s="49">
        <f t="shared" ca="1" si="25"/>
        <v>0</v>
      </c>
      <c r="X44" s="54" t="str">
        <f t="shared" ca="1" si="11"/>
        <v>Contracción</v>
      </c>
      <c r="Y44" s="49">
        <f t="shared" ca="1" si="20"/>
        <v>0</v>
      </c>
      <c r="Z44" s="54" t="str">
        <f t="shared" ca="1" si="12"/>
        <v>Contracción</v>
      </c>
      <c r="AA44" s="49">
        <f t="shared" ca="1" si="13"/>
        <v>0</v>
      </c>
      <c r="AB44" s="54" t="str">
        <f t="shared" ca="1" si="14"/>
        <v>Expansión</v>
      </c>
      <c r="AC44" s="49">
        <f t="shared" ca="1" si="15"/>
        <v>0</v>
      </c>
    </row>
    <row r="45" spans="13:29" ht="24">
      <c r="M45" s="49">
        <f>M44+1</f>
        <v>187</v>
      </c>
      <c r="N45" s="49" t="str">
        <f t="shared" ca="1" si="6"/>
        <v>Contracción</v>
      </c>
      <c r="O45" s="49">
        <f t="shared" ca="1" si="21"/>
        <v>0</v>
      </c>
      <c r="P45" s="54" t="str">
        <f t="shared" ca="1" si="7"/>
        <v>Contracción</v>
      </c>
      <c r="Q45" s="49">
        <f t="shared" ca="1" si="22"/>
        <v>0</v>
      </c>
      <c r="R45" s="54" t="str">
        <f t="shared" ca="1" si="8"/>
        <v>Contracción</v>
      </c>
      <c r="S45" s="49">
        <f t="shared" ca="1" si="23"/>
        <v>0</v>
      </c>
      <c r="T45" s="54" t="str">
        <f t="shared" ca="1" si="9"/>
        <v>Contracción</v>
      </c>
      <c r="U45" s="49">
        <f t="shared" ca="1" si="24"/>
        <v>0</v>
      </c>
      <c r="V45" s="54" t="str">
        <f t="shared" ca="1" si="10"/>
        <v>Contracción</v>
      </c>
      <c r="W45" s="49">
        <f t="shared" ca="1" si="25"/>
        <v>0</v>
      </c>
      <c r="X45" s="54" t="str">
        <f t="shared" ca="1" si="11"/>
        <v>Contracción</v>
      </c>
      <c r="Y45" s="49">
        <f t="shared" ca="1" si="20"/>
        <v>0</v>
      </c>
      <c r="Z45" s="54" t="str">
        <f t="shared" ca="1" si="12"/>
        <v>Expansión</v>
      </c>
      <c r="AA45" s="49">
        <f t="shared" ca="1" si="13"/>
        <v>0</v>
      </c>
      <c r="AB45" s="54" t="str">
        <f t="shared" ca="1" si="14"/>
        <v>Expansión</v>
      </c>
      <c r="AC45" s="49">
        <f t="shared" ca="1" si="15"/>
        <v>0</v>
      </c>
    </row>
    <row r="46" spans="13:29" ht="24">
      <c r="M46" s="49">
        <f t="shared" si="17"/>
        <v>188</v>
      </c>
      <c r="N46" s="49" t="str">
        <f t="shared" ca="1" si="6"/>
        <v>Contracción</v>
      </c>
      <c r="O46" s="49">
        <f t="shared" ca="1" si="21"/>
        <v>0</v>
      </c>
      <c r="P46" s="54" t="str">
        <f t="shared" ca="1" si="7"/>
        <v>Contracción</v>
      </c>
      <c r="Q46" s="49">
        <f t="shared" ca="1" si="22"/>
        <v>0</v>
      </c>
      <c r="R46" s="54" t="str">
        <f t="shared" ca="1" si="8"/>
        <v>Contracción</v>
      </c>
      <c r="S46" s="49">
        <f t="shared" ca="1" si="23"/>
        <v>0</v>
      </c>
      <c r="T46" s="54" t="str">
        <f t="shared" ca="1" si="9"/>
        <v>Contracción</v>
      </c>
      <c r="U46" s="49">
        <f t="shared" ca="1" si="24"/>
        <v>0</v>
      </c>
      <c r="V46" s="54" t="str">
        <f t="shared" ca="1" si="10"/>
        <v>Contracción</v>
      </c>
      <c r="W46" s="49">
        <f t="shared" ca="1" si="25"/>
        <v>0</v>
      </c>
      <c r="X46" s="54" t="str">
        <f t="shared" ca="1" si="11"/>
        <v>Contracción</v>
      </c>
      <c r="Y46" s="49">
        <f t="shared" ca="1" si="20"/>
        <v>0</v>
      </c>
      <c r="Z46" s="54" t="str">
        <f t="shared" ca="1" si="12"/>
        <v>Contracción</v>
      </c>
      <c r="AA46" s="49">
        <f t="shared" ca="1" si="13"/>
        <v>0</v>
      </c>
      <c r="AB46" s="54" t="str">
        <f t="shared" ca="1" si="14"/>
        <v>Expansión</v>
      </c>
      <c r="AC46" s="49">
        <f t="shared" ca="1" si="15"/>
        <v>0</v>
      </c>
    </row>
    <row r="47" spans="13:29" ht="24">
      <c r="M47" s="49">
        <f t="shared" si="17"/>
        <v>189</v>
      </c>
      <c r="N47" s="49" t="str">
        <f t="shared" ca="1" si="6"/>
        <v>Contracción</v>
      </c>
      <c r="O47" s="49">
        <f t="shared" ca="1" si="21"/>
        <v>0</v>
      </c>
      <c r="P47" s="54" t="str">
        <f t="shared" ca="1" si="7"/>
        <v>Contracción</v>
      </c>
      <c r="Q47" s="49">
        <f t="shared" ca="1" si="22"/>
        <v>0</v>
      </c>
      <c r="R47" s="54" t="str">
        <f t="shared" ca="1" si="8"/>
        <v>Contracción</v>
      </c>
      <c r="S47" s="49">
        <f t="shared" ca="1" si="23"/>
        <v>0</v>
      </c>
      <c r="T47" s="54" t="str">
        <f t="shared" ca="1" si="9"/>
        <v>Contracción</v>
      </c>
      <c r="U47" s="49">
        <f t="shared" ca="1" si="24"/>
        <v>0</v>
      </c>
      <c r="V47" s="54" t="str">
        <f t="shared" ca="1" si="10"/>
        <v>Contracción</v>
      </c>
      <c r="W47" s="49">
        <f t="shared" ca="1" si="25"/>
        <v>0</v>
      </c>
      <c r="X47" s="54" t="str">
        <f t="shared" ca="1" si="11"/>
        <v>Contracción</v>
      </c>
      <c r="Y47" s="49">
        <f t="shared" ca="1" si="20"/>
        <v>0</v>
      </c>
      <c r="Z47" s="54" t="str">
        <f t="shared" ca="1" si="12"/>
        <v>Contracción</v>
      </c>
      <c r="AA47" s="49">
        <f t="shared" ca="1" si="13"/>
        <v>0</v>
      </c>
      <c r="AB47" s="54" t="str">
        <f t="shared" ca="1" si="14"/>
        <v>Expansión</v>
      </c>
      <c r="AC47" s="49">
        <f t="shared" ca="1" si="15"/>
        <v>0</v>
      </c>
    </row>
    <row r="48" spans="13:29" ht="24">
      <c r="M48" s="49">
        <f>M47+1</f>
        <v>190</v>
      </c>
      <c r="N48" s="49" t="str">
        <f t="shared" ca="1" si="6"/>
        <v>Contracción</v>
      </c>
      <c r="O48" s="49">
        <f t="shared" ca="1" si="21"/>
        <v>0</v>
      </c>
      <c r="P48" s="54" t="str">
        <f t="shared" ca="1" si="7"/>
        <v>Contracción</v>
      </c>
      <c r="Q48" s="49">
        <f t="shared" ca="1" si="22"/>
        <v>0</v>
      </c>
      <c r="R48" s="54" t="str">
        <f t="shared" ca="1" si="8"/>
        <v>Contracción</v>
      </c>
      <c r="S48" s="49">
        <f t="shared" ca="1" si="23"/>
        <v>0</v>
      </c>
      <c r="T48" s="54" t="str">
        <f t="shared" ca="1" si="9"/>
        <v>Contracción</v>
      </c>
      <c r="U48" s="49">
        <f t="shared" ca="1" si="24"/>
        <v>0</v>
      </c>
      <c r="V48" s="54" t="str">
        <f t="shared" ca="1" si="10"/>
        <v>Contracción</v>
      </c>
      <c r="W48" s="49">
        <f t="shared" ca="1" si="25"/>
        <v>0</v>
      </c>
      <c r="X48" s="54" t="str">
        <f t="shared" ca="1" si="11"/>
        <v>Contracción</v>
      </c>
      <c r="Y48" s="49">
        <f t="shared" ca="1" si="20"/>
        <v>0</v>
      </c>
      <c r="Z48" s="54" t="str">
        <f t="shared" ca="1" si="12"/>
        <v>Contracción</v>
      </c>
      <c r="AA48" s="49">
        <f t="shared" ca="1" si="13"/>
        <v>0</v>
      </c>
      <c r="AB48" s="54" t="str">
        <f t="shared" ca="1" si="14"/>
        <v>Contracción</v>
      </c>
      <c r="AC48" s="49">
        <f t="shared" ca="1" si="15"/>
        <v>0</v>
      </c>
    </row>
    <row r="49" spans="13:29" ht="24">
      <c r="M49" s="49">
        <f t="shared" si="17"/>
        <v>191</v>
      </c>
      <c r="N49" s="49" t="str">
        <f t="shared" ca="1" si="6"/>
        <v>Contracción</v>
      </c>
      <c r="O49" s="49">
        <f t="shared" ca="1" si="21"/>
        <v>0</v>
      </c>
      <c r="P49" s="54" t="str">
        <f t="shared" ca="1" si="7"/>
        <v>Contracción</v>
      </c>
      <c r="Q49" s="49">
        <f t="shared" ca="1" si="22"/>
        <v>0</v>
      </c>
      <c r="R49" s="54" t="str">
        <f t="shared" ca="1" si="8"/>
        <v>Expansión</v>
      </c>
      <c r="S49" s="49">
        <f t="shared" ca="1" si="23"/>
        <v>0</v>
      </c>
      <c r="T49" s="54" t="str">
        <f t="shared" ca="1" si="9"/>
        <v>Contracción</v>
      </c>
      <c r="U49" s="49">
        <f t="shared" ca="1" si="24"/>
        <v>0</v>
      </c>
      <c r="V49" s="54" t="str">
        <f t="shared" ca="1" si="10"/>
        <v>Contracción</v>
      </c>
      <c r="W49" s="49">
        <f t="shared" ca="1" si="25"/>
        <v>0</v>
      </c>
      <c r="X49" s="54" t="str">
        <f t="shared" ca="1" si="11"/>
        <v>Contracción</v>
      </c>
      <c r="Y49" s="49">
        <f t="shared" ca="1" si="20"/>
        <v>0</v>
      </c>
      <c r="Z49" s="54" t="str">
        <f t="shared" ca="1" si="12"/>
        <v>Contracción</v>
      </c>
      <c r="AA49" s="49">
        <f t="shared" ca="1" si="13"/>
        <v>0</v>
      </c>
      <c r="AB49" s="54" t="str">
        <f t="shared" ca="1" si="14"/>
        <v>Umbral</v>
      </c>
      <c r="AC49" s="49">
        <f t="shared" ca="1" si="15"/>
        <v>0</v>
      </c>
    </row>
    <row r="50" spans="13:29" ht="24">
      <c r="M50" s="49">
        <f t="shared" si="17"/>
        <v>192</v>
      </c>
      <c r="N50" s="49" t="str">
        <f t="shared" ca="1" si="6"/>
        <v>Contracción</v>
      </c>
      <c r="O50" s="49">
        <f t="shared" ca="1" si="21"/>
        <v>0</v>
      </c>
      <c r="P50" s="54" t="str">
        <f ca="1">IF(ROUND(INDIRECT(CONCATENATE("'","Manufacturero","'!H",M50)),1)&gt;50,"Expansión",IF(ROUND(INDIRECT(CONCATENATE("'","Manufacturero","'!H",M50)),1)=50,"Umbral","Contracción"))</f>
        <v>Contracción</v>
      </c>
      <c r="Q50" s="49">
        <f t="shared" ca="1" si="22"/>
        <v>0</v>
      </c>
      <c r="R50" s="54" t="str">
        <f t="shared" ca="1" si="8"/>
        <v>Expansión</v>
      </c>
      <c r="S50" s="49">
        <f t="shared" ca="1" si="23"/>
        <v>0</v>
      </c>
      <c r="T50" s="54" t="str">
        <f t="shared" ca="1" si="9"/>
        <v>Contracción</v>
      </c>
      <c r="U50" s="49">
        <f t="shared" ca="1" si="24"/>
        <v>0</v>
      </c>
      <c r="V50" s="54" t="str">
        <f t="shared" ca="1" si="10"/>
        <v>Contracción</v>
      </c>
      <c r="W50" s="49">
        <f t="shared" ca="1" si="25"/>
        <v>0</v>
      </c>
      <c r="X50" s="54" t="str">
        <f t="shared" ca="1" si="11"/>
        <v>Contracción</v>
      </c>
      <c r="Y50" s="49">
        <f t="shared" ca="1" si="20"/>
        <v>0</v>
      </c>
      <c r="Z50" s="54" t="str">
        <f t="shared" ca="1" si="12"/>
        <v>Contracción</v>
      </c>
      <c r="AA50" s="49">
        <f t="shared" ca="1" si="13"/>
        <v>0</v>
      </c>
      <c r="AB50" s="54" t="str">
        <f t="shared" ca="1" si="14"/>
        <v>Contracción</v>
      </c>
      <c r="AC50" s="49">
        <f t="shared" ca="1" si="15"/>
        <v>0</v>
      </c>
    </row>
    <row r="51" spans="13:29" ht="24">
      <c r="M51" s="49">
        <f>M50+1</f>
        <v>193</v>
      </c>
      <c r="N51" s="49" t="str">
        <f t="shared" ca="1" si="6"/>
        <v>Contracción</v>
      </c>
      <c r="O51" s="49">
        <f t="shared" ca="1" si="21"/>
        <v>0</v>
      </c>
      <c r="P51" s="54" t="str">
        <f t="shared" ca="1" si="7"/>
        <v>Contracción</v>
      </c>
      <c r="Q51" s="49">
        <f t="shared" ca="1" si="22"/>
        <v>0</v>
      </c>
      <c r="R51" s="54" t="str">
        <f t="shared" ca="1" si="8"/>
        <v>Expansión</v>
      </c>
      <c r="S51" s="49">
        <f t="shared" ca="1" si="23"/>
        <v>0</v>
      </c>
      <c r="T51" s="54" t="str">
        <f t="shared" ca="1" si="9"/>
        <v>Contracción</v>
      </c>
      <c r="U51" s="49">
        <f t="shared" ca="1" si="24"/>
        <v>0</v>
      </c>
      <c r="V51" s="54" t="str">
        <f t="shared" ca="1" si="10"/>
        <v>Contracción</v>
      </c>
      <c r="W51" s="49">
        <f t="shared" ca="1" si="25"/>
        <v>0</v>
      </c>
      <c r="X51" s="54" t="str">
        <f t="shared" ca="1" si="11"/>
        <v>Contracción</v>
      </c>
      <c r="Y51" s="49">
        <f t="shared" ca="1" si="20"/>
        <v>0</v>
      </c>
      <c r="Z51" s="54" t="str">
        <f t="shared" ca="1" si="12"/>
        <v>Expansión</v>
      </c>
      <c r="AA51" s="49">
        <f t="shared" ca="1" si="13"/>
        <v>0</v>
      </c>
      <c r="AB51" s="54" t="str">
        <f t="shared" ca="1" si="14"/>
        <v>Contracción</v>
      </c>
      <c r="AC51" s="49">
        <f t="shared" ca="1" si="15"/>
        <v>0</v>
      </c>
    </row>
    <row r="52" spans="13:29" ht="24">
      <c r="M52" s="49">
        <f t="shared" si="17"/>
        <v>194</v>
      </c>
      <c r="N52" s="49" t="str">
        <f t="shared" ca="1" si="6"/>
        <v>Expansión</v>
      </c>
      <c r="O52" s="49">
        <f t="shared" ca="1" si="21"/>
        <v>0</v>
      </c>
      <c r="P52" s="54" t="str">
        <f t="shared" ca="1" si="7"/>
        <v>Contracción</v>
      </c>
      <c r="Q52" s="49">
        <f t="shared" ca="1" si="22"/>
        <v>0</v>
      </c>
      <c r="R52" s="54" t="str">
        <f t="shared" ca="1" si="8"/>
        <v>Expansión</v>
      </c>
      <c r="S52" s="49">
        <f t="shared" ca="1" si="23"/>
        <v>0</v>
      </c>
      <c r="T52" s="54" t="str">
        <f t="shared" ca="1" si="9"/>
        <v>Expansión</v>
      </c>
      <c r="U52" s="49">
        <f t="shared" ca="1" si="24"/>
        <v>0</v>
      </c>
      <c r="V52" s="54" t="str">
        <f t="shared" ca="1" si="10"/>
        <v>Expansión</v>
      </c>
      <c r="W52" s="49">
        <f t="shared" ca="1" si="25"/>
        <v>0</v>
      </c>
      <c r="X52" s="54" t="str">
        <f t="shared" ca="1" si="11"/>
        <v>Umbral</v>
      </c>
      <c r="Y52" s="49">
        <f t="shared" ca="1" si="20"/>
        <v>0</v>
      </c>
      <c r="Z52" s="54" t="str">
        <f t="shared" ca="1" si="12"/>
        <v>Expansión</v>
      </c>
      <c r="AA52" s="49">
        <f t="shared" ca="1" si="13"/>
        <v>0</v>
      </c>
      <c r="AB52" s="54" t="str">
        <f t="shared" ca="1" si="14"/>
        <v>Contracción</v>
      </c>
      <c r="AC52" s="49">
        <f t="shared" ca="1" si="15"/>
        <v>0</v>
      </c>
    </row>
    <row r="53" spans="13:29" ht="24">
      <c r="M53" s="49">
        <f t="shared" si="17"/>
        <v>195</v>
      </c>
      <c r="N53" s="49" t="str">
        <f t="shared" ca="1" si="6"/>
        <v>Contracción</v>
      </c>
      <c r="O53" s="49">
        <f t="shared" ca="1" si="21"/>
        <v>0</v>
      </c>
      <c r="P53" s="54" t="str">
        <f t="shared" ca="1" si="7"/>
        <v>Contracción</v>
      </c>
      <c r="Q53" s="49">
        <f t="shared" ca="1" si="22"/>
        <v>0</v>
      </c>
      <c r="R53" s="54" t="str">
        <f t="shared" ca="1" si="8"/>
        <v>Expansión</v>
      </c>
      <c r="S53" s="49">
        <f t="shared" ca="1" si="23"/>
        <v>0</v>
      </c>
      <c r="T53" s="54" t="str">
        <f t="shared" ca="1" si="9"/>
        <v>Contracción</v>
      </c>
      <c r="U53" s="49">
        <f t="shared" ca="1" si="24"/>
        <v>0</v>
      </c>
      <c r="V53" s="54" t="str">
        <f t="shared" ca="1" si="10"/>
        <v>Expansión</v>
      </c>
      <c r="W53" s="49">
        <f t="shared" ca="1" si="25"/>
        <v>0</v>
      </c>
      <c r="X53" s="54" t="str">
        <f t="shared" ca="1" si="11"/>
        <v>Contracción</v>
      </c>
      <c r="Y53" s="49">
        <f t="shared" ca="1" si="20"/>
        <v>0</v>
      </c>
      <c r="Z53" s="54" t="str">
        <f t="shared" ca="1" si="12"/>
        <v>Expansión</v>
      </c>
      <c r="AA53" s="49">
        <f t="shared" ca="1" si="13"/>
        <v>0</v>
      </c>
      <c r="AB53" s="54" t="str">
        <f t="shared" ca="1" si="14"/>
        <v>Contracción</v>
      </c>
      <c r="AC53" s="49">
        <f t="shared" ca="1" si="15"/>
        <v>0</v>
      </c>
    </row>
    <row r="54" spans="13:29" ht="24">
      <c r="M54" s="49">
        <f t="shared" si="17"/>
        <v>196</v>
      </c>
      <c r="N54" s="49" t="str">
        <f t="shared" ca="1" si="6"/>
        <v>Contracción</v>
      </c>
      <c r="O54" s="49">
        <f t="shared" ca="1" si="21"/>
        <v>0</v>
      </c>
      <c r="P54" s="54" t="str">
        <f t="shared" ca="1" si="7"/>
        <v>Contracción</v>
      </c>
      <c r="Q54" s="49">
        <f t="shared" ca="1" si="22"/>
        <v>0</v>
      </c>
      <c r="R54" s="54" t="str">
        <f t="shared" ca="1" si="8"/>
        <v>Expansión</v>
      </c>
      <c r="S54" s="49">
        <f t="shared" ca="1" si="23"/>
        <v>0</v>
      </c>
      <c r="T54" s="54" t="str">
        <f t="shared" ca="1" si="9"/>
        <v>Contracción</v>
      </c>
      <c r="U54" s="49">
        <f t="shared" ca="1" si="24"/>
        <v>0</v>
      </c>
      <c r="V54" s="54" t="str">
        <f t="shared" ca="1" si="10"/>
        <v>Expansión</v>
      </c>
      <c r="W54" s="49">
        <f t="shared" ca="1" si="25"/>
        <v>0</v>
      </c>
      <c r="X54" s="54" t="str">
        <f t="shared" ca="1" si="11"/>
        <v>Contracción</v>
      </c>
      <c r="Y54" s="49">
        <f t="shared" ca="1" si="20"/>
        <v>0</v>
      </c>
      <c r="Z54" s="54" t="str">
        <f t="shared" ca="1" si="12"/>
        <v>Contracción</v>
      </c>
      <c r="AA54" s="49">
        <f t="shared" ca="1" si="13"/>
        <v>0</v>
      </c>
      <c r="AB54" s="54" t="str">
        <f t="shared" ca="1" si="14"/>
        <v>Contracción</v>
      </c>
      <c r="AC54" s="49">
        <f t="shared" ca="1" si="15"/>
        <v>0</v>
      </c>
    </row>
    <row r="55" spans="13:29" ht="24">
      <c r="M55" s="49">
        <f>M54+1</f>
        <v>197</v>
      </c>
      <c r="N55" s="49" t="str">
        <f t="shared" ref="N55:N105" ca="1" si="26">IF(ROUND(INDIRECT(CONCATENATE("'","Manufacturero","'!E",M55)),1)&gt;50,"Expansión",IF(ROUND(INDIRECT(CONCATENATE("'","Manufacturero","'!E",M55)),1)=50,"Umbral","Contracción"))</f>
        <v>Expansión</v>
      </c>
      <c r="O55" s="49">
        <f t="shared" ref="O55:O104" ca="1" si="27">IF(O56=0,0,IF(N55=N56,1,0))</f>
        <v>0</v>
      </c>
      <c r="P55" s="54" t="str">
        <f t="shared" ref="P55:P105" ca="1" si="28">IF(ROUND(INDIRECT(CONCATENATE("'","Manufacturero","'!H",M55)),1)&gt;50,"Expansión",IF(ROUND(INDIRECT(CONCATENATE("'","Manufacturero","'!H",M55)),1)=50,"Umbral","Contracción"))</f>
        <v>Contracción</v>
      </c>
      <c r="Q55" s="49">
        <f t="shared" ref="Q55:Q104" ca="1" si="29">IF(Q56=0,0,IF(P55=P56,1,0))</f>
        <v>0</v>
      </c>
      <c r="R55" s="54" t="str">
        <f t="shared" ref="R55:R105" ca="1" si="30">IF(ROUND(INDIRECT(CONCATENATE("'","Manufacturero","'!L",M55)),1)&gt;50,"Expansión",IF(ROUND(INDIRECT(CONCATENATE("'","Manufacturero","'!L",M55)),1)=50,"Umbral","Contracción"))</f>
        <v>Expansión</v>
      </c>
      <c r="S55" s="49">
        <f t="shared" ref="S55:S104" ca="1" si="31">IF(S56=0,0,IF(R55=R56,1,0))</f>
        <v>0</v>
      </c>
      <c r="T55" s="54" t="str">
        <f t="shared" ref="T55:T105" ca="1" si="32">IF(ROUND(INDIRECT(CONCATENATE("'","Manufacturero","'!S",M55)),1)&gt;50,"Expansión",IF(ROUND(INDIRECT(CONCATENATE("'","Manufacturero","'!S",M55)),1)=50,"Umbral","Contracción"))</f>
        <v>Umbral</v>
      </c>
      <c r="U55" s="49">
        <f t="shared" ref="U55:U104" ca="1" si="33">IF(U56=0,0,IF(T55=T56,1,0))</f>
        <v>0</v>
      </c>
      <c r="V55" s="54" t="str">
        <f t="shared" ref="V55:V105" ca="1" si="34">IF(ROUND(INDIRECT(CONCATENATE("'","Manufacturero","'!Z",M55)),1)&gt;50,"Expansión",IF(ROUND(INDIRECT(CONCATENATE("'","Manufacturero","'!Z",M55)),1)=50,"Umbral","Contracción"))</f>
        <v>Expansión</v>
      </c>
      <c r="W55" s="49">
        <f t="shared" ref="W55:W104" ca="1" si="35">IF(W56=0,0,IF(V55=V56,1,0))</f>
        <v>0</v>
      </c>
      <c r="X55" s="54" t="str">
        <f t="shared" ref="X55:X105" ca="1" si="36">IF(ROUND(INDIRECT(CONCATENATE("'","Manufacturero","'!AG",M55)),1)&gt;50,"Expansión",IF(ROUND(INDIRECT(CONCATENATE("'","Manufacturero","'!AG",M55)),1)=50,"Umbral","Contracción"))</f>
        <v>Contracción</v>
      </c>
      <c r="Y55" s="49">
        <f t="shared" ref="Y55:Y104" ca="1" si="37">IF(Y56=0,0,IF(X55=X56,1,0))</f>
        <v>0</v>
      </c>
      <c r="Z55" s="54" t="str">
        <f t="shared" ref="Z55:Z105" ca="1" si="38">IF(ROUND(INDIRECT(CONCATENATE("'","Manufacturero","'!AN",M55)),1)&gt;50,"Expansión",IF(ROUND(INDIRECT(CONCATENATE("'","Manufacturero","'!AN",M55)),1)=50,"Umbral","Contracción"))</f>
        <v>Contracción</v>
      </c>
      <c r="AA55" s="49">
        <f t="shared" ref="AA55:AA104" ca="1" si="39">IF(AA56=0,0,IF(Z55=Z56,1,0))</f>
        <v>0</v>
      </c>
      <c r="AB55" s="54" t="str">
        <f t="shared" ref="AB55:AB105" ca="1" si="40">IF(ROUND(INDIRECT(CONCATENATE("'","Manufacturero","'!AU",M55)),1)&gt;50,"Expansión",IF(ROUND(INDIRECT(CONCATENATE("'","Manufacturero","'!AU",M55)),1)=50,"Umbral","Contracción"))</f>
        <v>Expansión</v>
      </c>
      <c r="AC55" s="49">
        <f t="shared" ref="AC55:AC104" ca="1" si="41">IF(AC56=0,0,IF(AB55=AB56,1,0))</f>
        <v>0</v>
      </c>
    </row>
    <row r="56" spans="13:29" ht="24">
      <c r="M56" s="49">
        <f t="shared" si="17"/>
        <v>198</v>
      </c>
      <c r="N56" s="49" t="str">
        <f t="shared" ca="1" si="26"/>
        <v>Contracción</v>
      </c>
      <c r="O56" s="49">
        <f t="shared" ca="1" si="27"/>
        <v>0</v>
      </c>
      <c r="P56" s="54" t="str">
        <f t="shared" ca="1" si="28"/>
        <v>Contracción</v>
      </c>
      <c r="Q56" s="49">
        <f t="shared" ca="1" si="29"/>
        <v>0</v>
      </c>
      <c r="R56" s="54" t="str">
        <f t="shared" ca="1" si="30"/>
        <v>Expansión</v>
      </c>
      <c r="S56" s="49">
        <f t="shared" ca="1" si="31"/>
        <v>0</v>
      </c>
      <c r="T56" s="54" t="str">
        <f t="shared" ca="1" si="32"/>
        <v>Expansión</v>
      </c>
      <c r="U56" s="49">
        <f t="shared" ca="1" si="33"/>
        <v>0</v>
      </c>
      <c r="V56" s="54" t="str">
        <f t="shared" ca="1" si="34"/>
        <v>Expansión</v>
      </c>
      <c r="W56" s="49">
        <f t="shared" ca="1" si="35"/>
        <v>0</v>
      </c>
      <c r="X56" s="54" t="str">
        <f t="shared" ca="1" si="36"/>
        <v>Expansión</v>
      </c>
      <c r="Y56" s="49">
        <f t="shared" ca="1" si="37"/>
        <v>0</v>
      </c>
      <c r="Z56" s="54" t="str">
        <f t="shared" ca="1" si="38"/>
        <v>Contracción</v>
      </c>
      <c r="AA56" s="49">
        <f t="shared" ca="1" si="39"/>
        <v>0</v>
      </c>
      <c r="AB56" s="54" t="str">
        <f t="shared" ca="1" si="40"/>
        <v>Contracción</v>
      </c>
      <c r="AC56" s="49">
        <f t="shared" ca="1" si="41"/>
        <v>0</v>
      </c>
    </row>
    <row r="57" spans="13:29" ht="24">
      <c r="M57" s="49">
        <f t="shared" si="17"/>
        <v>199</v>
      </c>
      <c r="N57" s="49" t="str">
        <f t="shared" ca="1" si="26"/>
        <v>Expansión</v>
      </c>
      <c r="O57" s="49">
        <f t="shared" ca="1" si="27"/>
        <v>0</v>
      </c>
      <c r="P57" s="54" t="str">
        <f t="shared" ca="1" si="28"/>
        <v>Expansión</v>
      </c>
      <c r="Q57" s="49">
        <f t="shared" ca="1" si="29"/>
        <v>0</v>
      </c>
      <c r="R57" s="54" t="str">
        <f t="shared" ca="1" si="30"/>
        <v>Expansión</v>
      </c>
      <c r="S57" s="49">
        <f t="shared" ca="1" si="31"/>
        <v>0</v>
      </c>
      <c r="T57" s="54" t="str">
        <f t="shared" ca="1" si="32"/>
        <v>Expansión</v>
      </c>
      <c r="U57" s="49">
        <f t="shared" ca="1" si="33"/>
        <v>0</v>
      </c>
      <c r="V57" s="54" t="str">
        <f t="shared" ca="1" si="34"/>
        <v>Expansión</v>
      </c>
      <c r="W57" s="49">
        <f t="shared" ca="1" si="35"/>
        <v>0</v>
      </c>
      <c r="X57" s="54" t="str">
        <f t="shared" ca="1" si="36"/>
        <v>Expansión</v>
      </c>
      <c r="Y57" s="49">
        <f t="shared" ca="1" si="37"/>
        <v>0</v>
      </c>
      <c r="Z57" s="54" t="str">
        <f t="shared" ca="1" si="38"/>
        <v>Contracción</v>
      </c>
      <c r="AA57" s="49">
        <f t="shared" ca="1" si="39"/>
        <v>0</v>
      </c>
      <c r="AB57" s="54" t="str">
        <f t="shared" ca="1" si="40"/>
        <v>Contracción</v>
      </c>
      <c r="AC57" s="49">
        <f t="shared" ca="1" si="41"/>
        <v>0</v>
      </c>
    </row>
    <row r="58" spans="13:29" ht="24">
      <c r="M58" s="49">
        <f t="shared" si="17"/>
        <v>200</v>
      </c>
      <c r="N58" s="49" t="str">
        <f t="shared" ca="1" si="26"/>
        <v>Contracción</v>
      </c>
      <c r="O58" s="49">
        <f t="shared" ca="1" si="27"/>
        <v>0</v>
      </c>
      <c r="P58" s="54" t="str">
        <f t="shared" ca="1" si="28"/>
        <v>Expansión</v>
      </c>
      <c r="Q58" s="49">
        <f t="shared" ca="1" si="29"/>
        <v>0</v>
      </c>
      <c r="R58" s="54" t="str">
        <f t="shared" ca="1" si="30"/>
        <v>Expansión</v>
      </c>
      <c r="S58" s="49">
        <f t="shared" ca="1" si="31"/>
        <v>0</v>
      </c>
      <c r="T58" s="54" t="str">
        <f t="shared" ca="1" si="32"/>
        <v>Expansión</v>
      </c>
      <c r="U58" s="49">
        <f t="shared" ca="1" si="33"/>
        <v>0</v>
      </c>
      <c r="V58" s="54" t="str">
        <f t="shared" ca="1" si="34"/>
        <v>Expansión</v>
      </c>
      <c r="W58" s="49">
        <f t="shared" ca="1" si="35"/>
        <v>0</v>
      </c>
      <c r="X58" s="54" t="str">
        <f t="shared" ca="1" si="36"/>
        <v>Expansión</v>
      </c>
      <c r="Y58" s="49">
        <f t="shared" ca="1" si="37"/>
        <v>0</v>
      </c>
      <c r="Z58" s="54" t="str">
        <f t="shared" ca="1" si="38"/>
        <v>Contracción</v>
      </c>
      <c r="AA58" s="49">
        <f t="shared" ca="1" si="39"/>
        <v>0</v>
      </c>
      <c r="AB58" s="54" t="str">
        <f t="shared" ca="1" si="40"/>
        <v>Contracción</v>
      </c>
      <c r="AC58" s="49">
        <f t="shared" ca="1" si="41"/>
        <v>0</v>
      </c>
    </row>
    <row r="59" spans="13:29" ht="24">
      <c r="M59" s="49">
        <f t="shared" si="17"/>
        <v>201</v>
      </c>
      <c r="N59" s="49" t="str">
        <f t="shared" ca="1" si="26"/>
        <v>Expansión</v>
      </c>
      <c r="O59" s="49">
        <f t="shared" ca="1" si="27"/>
        <v>0</v>
      </c>
      <c r="P59" s="54" t="str">
        <f t="shared" ca="1" si="28"/>
        <v>Expansión</v>
      </c>
      <c r="Q59" s="49">
        <f t="shared" ca="1" si="29"/>
        <v>0</v>
      </c>
      <c r="R59" s="54" t="str">
        <f t="shared" ca="1" si="30"/>
        <v>Expansión</v>
      </c>
      <c r="S59" s="49">
        <f t="shared" ca="1" si="31"/>
        <v>0</v>
      </c>
      <c r="T59" s="54" t="str">
        <f t="shared" ca="1" si="32"/>
        <v>Expansión</v>
      </c>
      <c r="U59" s="49">
        <f t="shared" ca="1" si="33"/>
        <v>0</v>
      </c>
      <c r="V59" s="54" t="str">
        <f t="shared" ca="1" si="34"/>
        <v>Expansión</v>
      </c>
      <c r="W59" s="49">
        <f t="shared" ca="1" si="35"/>
        <v>0</v>
      </c>
      <c r="X59" s="54" t="str">
        <f t="shared" ca="1" si="36"/>
        <v>Expansión</v>
      </c>
      <c r="Y59" s="49">
        <f t="shared" ca="1" si="37"/>
        <v>0</v>
      </c>
      <c r="Z59" s="54" t="str">
        <f t="shared" ca="1" si="38"/>
        <v>Contracción</v>
      </c>
      <c r="AA59" s="49">
        <f t="shared" ca="1" si="39"/>
        <v>0</v>
      </c>
      <c r="AB59" s="54" t="str">
        <f t="shared" ca="1" si="40"/>
        <v>Contracción</v>
      </c>
      <c r="AC59" s="49">
        <f t="shared" ca="1" si="41"/>
        <v>0</v>
      </c>
    </row>
    <row r="60" spans="13:29">
      <c r="M60" s="49">
        <f t="shared" si="17"/>
        <v>202</v>
      </c>
      <c r="N60" s="49" t="str">
        <f t="shared" ca="1" si="26"/>
        <v>Expansión</v>
      </c>
      <c r="O60" s="49">
        <f t="shared" ca="1" si="27"/>
        <v>0</v>
      </c>
      <c r="P60" s="54" t="str">
        <f t="shared" ca="1" si="28"/>
        <v>Expansión</v>
      </c>
      <c r="Q60" s="49">
        <f t="shared" ca="1" si="29"/>
        <v>0</v>
      </c>
      <c r="R60" s="54" t="str">
        <f t="shared" ca="1" si="30"/>
        <v>Expansión</v>
      </c>
      <c r="S60" s="49">
        <f t="shared" ca="1" si="31"/>
        <v>0</v>
      </c>
      <c r="T60" s="54" t="str">
        <f t="shared" ca="1" si="32"/>
        <v>Expansión</v>
      </c>
      <c r="U60" s="49">
        <f t="shared" ca="1" si="33"/>
        <v>0</v>
      </c>
      <c r="V60" s="54" t="str">
        <f t="shared" ca="1" si="34"/>
        <v>Expansión</v>
      </c>
      <c r="W60" s="49">
        <f t="shared" ca="1" si="35"/>
        <v>0</v>
      </c>
      <c r="X60" s="54" t="str">
        <f t="shared" ca="1" si="36"/>
        <v>Expansión</v>
      </c>
      <c r="Y60" s="49">
        <f t="shared" ca="1" si="37"/>
        <v>0</v>
      </c>
      <c r="Z60" s="54" t="str">
        <f t="shared" ca="1" si="38"/>
        <v>Expansión</v>
      </c>
      <c r="AA60" s="49">
        <f t="shared" ca="1" si="39"/>
        <v>0</v>
      </c>
      <c r="AB60" s="54" t="str">
        <f t="shared" ca="1" si="40"/>
        <v>Expansión</v>
      </c>
      <c r="AC60" s="49">
        <f t="shared" ca="1" si="41"/>
        <v>0</v>
      </c>
    </row>
    <row r="61" spans="13:29">
      <c r="M61" s="49">
        <f t="shared" si="17"/>
        <v>203</v>
      </c>
      <c r="N61" s="49" t="str">
        <f t="shared" ca="1" si="26"/>
        <v>Expansión</v>
      </c>
      <c r="O61" s="49">
        <f t="shared" ca="1" si="27"/>
        <v>0</v>
      </c>
      <c r="P61" s="54" t="str">
        <f t="shared" ca="1" si="28"/>
        <v>Expansión</v>
      </c>
      <c r="Q61" s="49">
        <f t="shared" ca="1" si="29"/>
        <v>0</v>
      </c>
      <c r="R61" s="54" t="str">
        <f t="shared" ca="1" si="30"/>
        <v>Expansión</v>
      </c>
      <c r="S61" s="49">
        <f t="shared" ca="1" si="31"/>
        <v>0</v>
      </c>
      <c r="T61" s="54" t="str">
        <f t="shared" ca="1" si="32"/>
        <v>Expansión</v>
      </c>
      <c r="U61" s="49">
        <f t="shared" ca="1" si="33"/>
        <v>0</v>
      </c>
      <c r="V61" s="54" t="str">
        <f t="shared" ca="1" si="34"/>
        <v>Expansión</v>
      </c>
      <c r="W61" s="49">
        <f t="shared" ca="1" si="35"/>
        <v>0</v>
      </c>
      <c r="X61" s="54" t="str">
        <f t="shared" ca="1" si="36"/>
        <v>Expansión</v>
      </c>
      <c r="Y61" s="49">
        <f t="shared" ca="1" si="37"/>
        <v>0</v>
      </c>
      <c r="Z61" s="54" t="str">
        <f t="shared" ca="1" si="38"/>
        <v>Expansión</v>
      </c>
      <c r="AA61" s="49">
        <f t="shared" ca="1" si="39"/>
        <v>0</v>
      </c>
      <c r="AB61" s="54" t="str">
        <f t="shared" ca="1" si="40"/>
        <v>Expansión</v>
      </c>
      <c r="AC61" s="49">
        <f t="shared" ca="1" si="41"/>
        <v>0</v>
      </c>
    </row>
    <row r="62" spans="13:29">
      <c r="M62" s="49">
        <f t="shared" si="17"/>
        <v>204</v>
      </c>
      <c r="N62" s="49" t="str">
        <f t="shared" ca="1" si="26"/>
        <v>Expansión</v>
      </c>
      <c r="O62" s="49">
        <f t="shared" ca="1" si="27"/>
        <v>0</v>
      </c>
      <c r="P62" s="54" t="str">
        <f t="shared" ca="1" si="28"/>
        <v>Expansión</v>
      </c>
      <c r="Q62" s="49">
        <f t="shared" ca="1" si="29"/>
        <v>0</v>
      </c>
      <c r="R62" s="54" t="str">
        <f t="shared" ca="1" si="30"/>
        <v>Expansión</v>
      </c>
      <c r="S62" s="49">
        <f t="shared" ca="1" si="31"/>
        <v>0</v>
      </c>
      <c r="T62" s="54" t="str">
        <f t="shared" ca="1" si="32"/>
        <v>Expansión</v>
      </c>
      <c r="U62" s="49">
        <f t="shared" ca="1" si="33"/>
        <v>0</v>
      </c>
      <c r="V62" s="54" t="str">
        <f t="shared" ca="1" si="34"/>
        <v>Expansión</v>
      </c>
      <c r="W62" s="49">
        <f t="shared" ca="1" si="35"/>
        <v>0</v>
      </c>
      <c r="X62" s="54" t="str">
        <f t="shared" ca="1" si="36"/>
        <v>Expansión</v>
      </c>
      <c r="Y62" s="49">
        <f t="shared" ca="1" si="37"/>
        <v>0</v>
      </c>
      <c r="Z62" s="54" t="str">
        <f t="shared" ca="1" si="38"/>
        <v>Contracción</v>
      </c>
      <c r="AA62" s="49">
        <f t="shared" ca="1" si="39"/>
        <v>0</v>
      </c>
      <c r="AB62" s="54" t="str">
        <f t="shared" ca="1" si="40"/>
        <v>Expansión</v>
      </c>
      <c r="AC62" s="49">
        <f t="shared" ca="1" si="41"/>
        <v>0</v>
      </c>
    </row>
    <row r="63" spans="13:29">
      <c r="M63" s="49">
        <f t="shared" si="17"/>
        <v>205</v>
      </c>
      <c r="N63" s="49" t="str">
        <f t="shared" ca="1" si="26"/>
        <v>Expansión</v>
      </c>
      <c r="O63" s="49">
        <f t="shared" ca="1" si="27"/>
        <v>0</v>
      </c>
      <c r="P63" s="54" t="str">
        <f t="shared" ca="1" si="28"/>
        <v>Expansión</v>
      </c>
      <c r="Q63" s="49">
        <f t="shared" ca="1" si="29"/>
        <v>0</v>
      </c>
      <c r="R63" s="54" t="str">
        <f t="shared" ca="1" si="30"/>
        <v>Contracción</v>
      </c>
      <c r="S63" s="49">
        <f t="shared" ca="1" si="31"/>
        <v>0</v>
      </c>
      <c r="T63" s="54" t="str">
        <f t="shared" ca="1" si="32"/>
        <v>Contracción</v>
      </c>
      <c r="U63" s="49">
        <f t="shared" ca="1" si="33"/>
        <v>0</v>
      </c>
      <c r="V63" s="54" t="str">
        <f t="shared" ca="1" si="34"/>
        <v>Expansión</v>
      </c>
      <c r="W63" s="49">
        <f t="shared" ca="1" si="35"/>
        <v>0</v>
      </c>
      <c r="X63" s="54" t="str">
        <f t="shared" ca="1" si="36"/>
        <v>Umbral</v>
      </c>
      <c r="Y63" s="49">
        <f t="shared" ca="1" si="37"/>
        <v>0</v>
      </c>
      <c r="Z63" s="54" t="str">
        <f t="shared" ca="1" si="38"/>
        <v>Contracción</v>
      </c>
      <c r="AA63" s="49">
        <f t="shared" ca="1" si="39"/>
        <v>0</v>
      </c>
      <c r="AB63" s="54" t="str">
        <f t="shared" ca="1" si="40"/>
        <v>Expansión</v>
      </c>
      <c r="AC63" s="49">
        <f t="shared" ca="1" si="41"/>
        <v>0</v>
      </c>
    </row>
    <row r="64" spans="13:29">
      <c r="M64" s="49">
        <f t="shared" si="17"/>
        <v>206</v>
      </c>
      <c r="N64" s="49" t="str">
        <f t="shared" ca="1" si="26"/>
        <v>Expansión</v>
      </c>
      <c r="O64" s="49">
        <f t="shared" ca="1" si="27"/>
        <v>0</v>
      </c>
      <c r="P64" s="54" t="str">
        <f t="shared" ca="1" si="28"/>
        <v>Expansión</v>
      </c>
      <c r="Q64" s="49">
        <f t="shared" ca="1" si="29"/>
        <v>0</v>
      </c>
      <c r="R64" s="54" t="str">
        <f t="shared" ca="1" si="30"/>
        <v>Expansión</v>
      </c>
      <c r="S64" s="49">
        <f t="shared" ca="1" si="31"/>
        <v>0</v>
      </c>
      <c r="T64" s="54" t="str">
        <f t="shared" ca="1" si="32"/>
        <v>Expansión</v>
      </c>
      <c r="U64" s="49">
        <f t="shared" ca="1" si="33"/>
        <v>0</v>
      </c>
      <c r="V64" s="54" t="str">
        <f t="shared" ca="1" si="34"/>
        <v>Expansión</v>
      </c>
      <c r="W64" s="49">
        <f t="shared" ca="1" si="35"/>
        <v>0</v>
      </c>
      <c r="X64" s="54" t="str">
        <f t="shared" ca="1" si="36"/>
        <v>Expansión</v>
      </c>
      <c r="Y64" s="49">
        <f t="shared" ca="1" si="37"/>
        <v>0</v>
      </c>
      <c r="Z64" s="54" t="str">
        <f t="shared" ca="1" si="38"/>
        <v>Contracción</v>
      </c>
      <c r="AA64" s="49">
        <f t="shared" ca="1" si="39"/>
        <v>0</v>
      </c>
      <c r="AB64" s="54" t="str">
        <f t="shared" ca="1" si="40"/>
        <v>Expansión</v>
      </c>
      <c r="AC64" s="49">
        <f t="shared" ca="1" si="41"/>
        <v>0</v>
      </c>
    </row>
    <row r="65" spans="13:29" ht="24">
      <c r="M65" s="49">
        <f t="shared" si="17"/>
        <v>207</v>
      </c>
      <c r="N65" s="49" t="str">
        <f t="shared" ca="1" si="26"/>
        <v>Expansión</v>
      </c>
      <c r="O65" s="49">
        <f t="shared" ca="1" si="27"/>
        <v>0</v>
      </c>
      <c r="P65" s="54" t="str">
        <f t="shared" ca="1" si="28"/>
        <v>Expansión</v>
      </c>
      <c r="Q65" s="49">
        <f t="shared" ca="1" si="29"/>
        <v>0</v>
      </c>
      <c r="R65" s="54" t="str">
        <f t="shared" ca="1" si="30"/>
        <v>Expansión</v>
      </c>
      <c r="S65" s="49">
        <f t="shared" ca="1" si="31"/>
        <v>0</v>
      </c>
      <c r="T65" s="54" t="str">
        <f t="shared" ca="1" si="32"/>
        <v>Expansión</v>
      </c>
      <c r="U65" s="49">
        <f t="shared" ca="1" si="33"/>
        <v>0</v>
      </c>
      <c r="V65" s="54" t="str">
        <f t="shared" ca="1" si="34"/>
        <v>Expansión</v>
      </c>
      <c r="W65" s="49">
        <f t="shared" ca="1" si="35"/>
        <v>0</v>
      </c>
      <c r="X65" s="54" t="str">
        <f t="shared" ca="1" si="36"/>
        <v>Contracción</v>
      </c>
      <c r="Y65" s="49">
        <f t="shared" ca="1" si="37"/>
        <v>0</v>
      </c>
      <c r="Z65" s="54" t="str">
        <f t="shared" ca="1" si="38"/>
        <v>Contracción</v>
      </c>
      <c r="AA65" s="49">
        <f t="shared" ca="1" si="39"/>
        <v>0</v>
      </c>
      <c r="AB65" s="54" t="str">
        <f t="shared" ca="1" si="40"/>
        <v>Expansión</v>
      </c>
      <c r="AC65" s="49">
        <f t="shared" ca="1" si="41"/>
        <v>0</v>
      </c>
    </row>
    <row r="66" spans="13:29">
      <c r="M66" s="49">
        <f t="shared" si="17"/>
        <v>208</v>
      </c>
      <c r="N66" s="49" t="str">
        <f t="shared" ca="1" si="26"/>
        <v>Expansión</v>
      </c>
      <c r="O66" s="49">
        <f t="shared" ca="1" si="27"/>
        <v>0</v>
      </c>
      <c r="P66" s="54" t="str">
        <f t="shared" ca="1" si="28"/>
        <v>Expansión</v>
      </c>
      <c r="Q66" s="49">
        <f t="shared" ca="1" si="29"/>
        <v>0</v>
      </c>
      <c r="R66" s="54" t="str">
        <f t="shared" ca="1" si="30"/>
        <v>Expansión</v>
      </c>
      <c r="S66" s="49">
        <f t="shared" ca="1" si="31"/>
        <v>0</v>
      </c>
      <c r="T66" s="54" t="str">
        <f t="shared" ca="1" si="32"/>
        <v>Expansión</v>
      </c>
      <c r="U66" s="49">
        <f t="shared" ca="1" si="33"/>
        <v>0</v>
      </c>
      <c r="V66" s="54" t="str">
        <f t="shared" ca="1" si="34"/>
        <v>Expansión</v>
      </c>
      <c r="W66" s="49">
        <f t="shared" ca="1" si="35"/>
        <v>0</v>
      </c>
      <c r="X66" s="54" t="str">
        <f t="shared" ca="1" si="36"/>
        <v>Expansión</v>
      </c>
      <c r="Y66" s="49">
        <f t="shared" ca="1" si="37"/>
        <v>0</v>
      </c>
      <c r="Z66" s="54" t="str">
        <f t="shared" ca="1" si="38"/>
        <v>Expansión</v>
      </c>
      <c r="AA66" s="49">
        <f t="shared" ca="1" si="39"/>
        <v>0</v>
      </c>
      <c r="AB66" s="54" t="str">
        <f t="shared" ca="1" si="40"/>
        <v>Expansión</v>
      </c>
      <c r="AC66" s="49">
        <f t="shared" ca="1" si="41"/>
        <v>0</v>
      </c>
    </row>
    <row r="67" spans="13:29" ht="24">
      <c r="M67" s="49">
        <f t="shared" si="17"/>
        <v>209</v>
      </c>
      <c r="N67" s="49" t="str">
        <f t="shared" ca="1" si="26"/>
        <v>Contracción</v>
      </c>
      <c r="O67" s="49">
        <f t="shared" ca="1" si="27"/>
        <v>0</v>
      </c>
      <c r="P67" s="54" t="str">
        <f t="shared" ca="1" si="28"/>
        <v>Expansión</v>
      </c>
      <c r="Q67" s="49">
        <f t="shared" ca="1" si="29"/>
        <v>0</v>
      </c>
      <c r="R67" s="54" t="str">
        <f t="shared" ca="1" si="30"/>
        <v>Expansión</v>
      </c>
      <c r="S67" s="49">
        <f t="shared" ca="1" si="31"/>
        <v>0</v>
      </c>
      <c r="T67" s="54" t="str">
        <f t="shared" ca="1" si="32"/>
        <v>Contracción</v>
      </c>
      <c r="U67" s="49">
        <f t="shared" ca="1" si="33"/>
        <v>0</v>
      </c>
      <c r="V67" s="54" t="str">
        <f t="shared" ca="1" si="34"/>
        <v>Contracción</v>
      </c>
      <c r="W67" s="49">
        <f t="shared" ca="1" si="35"/>
        <v>0</v>
      </c>
      <c r="X67" s="54" t="str">
        <f t="shared" ca="1" si="36"/>
        <v>Contracción</v>
      </c>
      <c r="Y67" s="49">
        <f t="shared" ca="1" si="37"/>
        <v>0</v>
      </c>
      <c r="Z67" s="54" t="str">
        <f t="shared" ca="1" si="38"/>
        <v>Contracción</v>
      </c>
      <c r="AA67" s="49">
        <f t="shared" ca="1" si="39"/>
        <v>0</v>
      </c>
      <c r="AB67" s="54" t="str">
        <f t="shared" ca="1" si="40"/>
        <v>Expansión</v>
      </c>
      <c r="AC67" s="49">
        <f t="shared" ca="1" si="41"/>
        <v>0</v>
      </c>
    </row>
    <row r="68" spans="13:29">
      <c r="M68" s="49">
        <f t="shared" si="17"/>
        <v>210</v>
      </c>
      <c r="N68" s="49" t="str">
        <f t="shared" ca="1" si="26"/>
        <v>Expansión</v>
      </c>
      <c r="O68" s="49">
        <f t="shared" ca="1" si="27"/>
        <v>0</v>
      </c>
      <c r="P68" s="54" t="str">
        <f t="shared" ca="1" si="28"/>
        <v>Expansión</v>
      </c>
      <c r="Q68" s="49">
        <f t="shared" ca="1" si="29"/>
        <v>0</v>
      </c>
      <c r="R68" s="54" t="str">
        <f t="shared" ca="1" si="30"/>
        <v>Expansión</v>
      </c>
      <c r="S68" s="49">
        <f t="shared" ca="1" si="31"/>
        <v>0</v>
      </c>
      <c r="T68" s="54" t="str">
        <f t="shared" ca="1" si="32"/>
        <v>Expansión</v>
      </c>
      <c r="U68" s="49">
        <f t="shared" ca="1" si="33"/>
        <v>0</v>
      </c>
      <c r="V68" s="54" t="str">
        <f t="shared" ca="1" si="34"/>
        <v>Expansión</v>
      </c>
      <c r="W68" s="49">
        <f t="shared" ca="1" si="35"/>
        <v>0</v>
      </c>
      <c r="X68" s="54" t="str">
        <f t="shared" ca="1" si="36"/>
        <v>Expansión</v>
      </c>
      <c r="Y68" s="49">
        <f t="shared" ca="1" si="37"/>
        <v>0</v>
      </c>
      <c r="Z68" s="54" t="str">
        <f t="shared" ca="1" si="38"/>
        <v>Contracción</v>
      </c>
      <c r="AA68" s="49">
        <f t="shared" ca="1" si="39"/>
        <v>0</v>
      </c>
      <c r="AB68" s="54" t="str">
        <f t="shared" ca="1" si="40"/>
        <v>Expansión</v>
      </c>
      <c r="AC68" s="49">
        <f t="shared" ca="1" si="41"/>
        <v>0</v>
      </c>
    </row>
    <row r="69" spans="13:29">
      <c r="M69" s="49">
        <f t="shared" si="17"/>
        <v>211</v>
      </c>
      <c r="N69" s="49" t="str">
        <f t="shared" ca="1" si="26"/>
        <v>Expansión</v>
      </c>
      <c r="O69" s="49">
        <f t="shared" ca="1" si="27"/>
        <v>0</v>
      </c>
      <c r="P69" s="54" t="str">
        <f t="shared" ca="1" si="28"/>
        <v>Expansión</v>
      </c>
      <c r="Q69" s="49">
        <f t="shared" ca="1" si="29"/>
        <v>0</v>
      </c>
      <c r="R69" s="54" t="str">
        <f t="shared" ca="1" si="30"/>
        <v>Expansión</v>
      </c>
      <c r="S69" s="49">
        <f t="shared" ca="1" si="31"/>
        <v>0</v>
      </c>
      <c r="T69" s="54" t="str">
        <f t="shared" ca="1" si="32"/>
        <v>Expansión</v>
      </c>
      <c r="U69" s="49">
        <f t="shared" ca="1" si="33"/>
        <v>0</v>
      </c>
      <c r="V69" s="54" t="str">
        <f t="shared" ca="1" si="34"/>
        <v>Expansión</v>
      </c>
      <c r="W69" s="49">
        <f t="shared" ca="1" si="35"/>
        <v>0</v>
      </c>
      <c r="X69" s="54" t="str">
        <f t="shared" ca="1" si="36"/>
        <v>Expansión</v>
      </c>
      <c r="Y69" s="49">
        <f t="shared" ca="1" si="37"/>
        <v>0</v>
      </c>
      <c r="Z69" s="54" t="str">
        <f t="shared" ca="1" si="38"/>
        <v>Expansión</v>
      </c>
      <c r="AA69" s="49">
        <f t="shared" ca="1" si="39"/>
        <v>0</v>
      </c>
      <c r="AB69" s="54" t="str">
        <f t="shared" ca="1" si="40"/>
        <v>Expansión</v>
      </c>
      <c r="AC69" s="49">
        <f t="shared" ca="1" si="41"/>
        <v>0</v>
      </c>
    </row>
    <row r="70" spans="13:29">
      <c r="M70" s="49">
        <f t="shared" ref="M70:M105" si="42">M69+1</f>
        <v>212</v>
      </c>
      <c r="N70" s="49" t="str">
        <f t="shared" ca="1" si="26"/>
        <v>Expansión</v>
      </c>
      <c r="O70" s="49">
        <f t="shared" ca="1" si="27"/>
        <v>0</v>
      </c>
      <c r="P70" s="54" t="str">
        <f t="shared" ca="1" si="28"/>
        <v>Expansión</v>
      </c>
      <c r="Q70" s="49">
        <f t="shared" ca="1" si="29"/>
        <v>0</v>
      </c>
      <c r="R70" s="54" t="str">
        <f t="shared" ca="1" si="30"/>
        <v>Expansión</v>
      </c>
      <c r="S70" s="49">
        <f t="shared" ca="1" si="31"/>
        <v>0</v>
      </c>
      <c r="T70" s="54" t="str">
        <f t="shared" ca="1" si="32"/>
        <v>Expansión</v>
      </c>
      <c r="U70" s="49">
        <f t="shared" ca="1" si="33"/>
        <v>0</v>
      </c>
      <c r="V70" s="54" t="str">
        <f t="shared" ca="1" si="34"/>
        <v>Expansión</v>
      </c>
      <c r="W70" s="49">
        <f t="shared" ca="1" si="35"/>
        <v>0</v>
      </c>
      <c r="X70" s="54" t="str">
        <f t="shared" ca="1" si="36"/>
        <v>Expansión</v>
      </c>
      <c r="Y70" s="49">
        <f t="shared" ca="1" si="37"/>
        <v>0</v>
      </c>
      <c r="Z70" s="54" t="str">
        <f t="shared" ca="1" si="38"/>
        <v>Contracción</v>
      </c>
      <c r="AA70" s="49">
        <f t="shared" ca="1" si="39"/>
        <v>0</v>
      </c>
      <c r="AB70" s="54" t="str">
        <f t="shared" ca="1" si="40"/>
        <v>Expansión</v>
      </c>
      <c r="AC70" s="49">
        <f t="shared" ca="1" si="41"/>
        <v>0</v>
      </c>
    </row>
    <row r="71" spans="13:29">
      <c r="M71" s="49">
        <f t="shared" si="42"/>
        <v>213</v>
      </c>
      <c r="N71" s="49" t="str">
        <f t="shared" ca="1" si="26"/>
        <v>Expansión</v>
      </c>
      <c r="O71" s="49">
        <f t="shared" ca="1" si="27"/>
        <v>0</v>
      </c>
      <c r="P71" s="54" t="str">
        <f t="shared" ca="1" si="28"/>
        <v>Expansión</v>
      </c>
      <c r="Q71" s="49">
        <f t="shared" ca="1" si="29"/>
        <v>0</v>
      </c>
      <c r="R71" s="54" t="str">
        <f t="shared" ca="1" si="30"/>
        <v>Expansión</v>
      </c>
      <c r="S71" s="49">
        <f t="shared" ca="1" si="31"/>
        <v>0</v>
      </c>
      <c r="T71" s="54" t="str">
        <f t="shared" ca="1" si="32"/>
        <v>Expansión</v>
      </c>
      <c r="U71" s="49">
        <f t="shared" ca="1" si="33"/>
        <v>0</v>
      </c>
      <c r="V71" s="54" t="str">
        <f t="shared" ca="1" si="34"/>
        <v>Expansión</v>
      </c>
      <c r="W71" s="49">
        <f t="shared" ca="1" si="35"/>
        <v>0</v>
      </c>
      <c r="X71" s="54" t="str">
        <f t="shared" ca="1" si="36"/>
        <v>Expansión</v>
      </c>
      <c r="Y71" s="49">
        <f t="shared" ca="1" si="37"/>
        <v>0</v>
      </c>
      <c r="Z71" s="54" t="str">
        <f t="shared" ca="1" si="38"/>
        <v>Expansión</v>
      </c>
      <c r="AA71" s="49">
        <f t="shared" ca="1" si="39"/>
        <v>0</v>
      </c>
      <c r="AB71" s="54" t="str">
        <f t="shared" ca="1" si="40"/>
        <v>Expansión</v>
      </c>
      <c r="AC71" s="49">
        <f t="shared" ca="1" si="41"/>
        <v>0</v>
      </c>
    </row>
    <row r="72" spans="13:29" ht="24">
      <c r="M72" s="49">
        <f t="shared" si="42"/>
        <v>214</v>
      </c>
      <c r="N72" s="49" t="str">
        <f t="shared" ca="1" si="26"/>
        <v>Contracción</v>
      </c>
      <c r="O72" s="49">
        <f t="shared" ca="1" si="27"/>
        <v>0</v>
      </c>
      <c r="P72" s="54" t="str">
        <f t="shared" ca="1" si="28"/>
        <v>Expansión</v>
      </c>
      <c r="Q72" s="49">
        <f t="shared" ca="1" si="29"/>
        <v>0</v>
      </c>
      <c r="R72" s="54" t="str">
        <f t="shared" ca="1" si="30"/>
        <v>Expansión</v>
      </c>
      <c r="S72" s="49">
        <f t="shared" ca="1" si="31"/>
        <v>0</v>
      </c>
      <c r="T72" s="54" t="str">
        <f t="shared" ca="1" si="32"/>
        <v>Contracción</v>
      </c>
      <c r="U72" s="49">
        <f t="shared" ca="1" si="33"/>
        <v>0</v>
      </c>
      <c r="V72" s="54" t="str">
        <f t="shared" ca="1" si="34"/>
        <v>Contracción</v>
      </c>
      <c r="W72" s="49">
        <f t="shared" ca="1" si="35"/>
        <v>0</v>
      </c>
      <c r="X72" s="54" t="str">
        <f t="shared" ca="1" si="36"/>
        <v>Contracción</v>
      </c>
      <c r="Y72" s="49">
        <f t="shared" ca="1" si="37"/>
        <v>0</v>
      </c>
      <c r="Z72" s="54" t="str">
        <f t="shared" ca="1" si="38"/>
        <v>Contracción</v>
      </c>
      <c r="AA72" s="49">
        <f t="shared" ca="1" si="39"/>
        <v>0</v>
      </c>
      <c r="AB72" s="54" t="str">
        <f t="shared" ca="1" si="40"/>
        <v>Expansión</v>
      </c>
      <c r="AC72" s="49">
        <f t="shared" ca="1" si="41"/>
        <v>0</v>
      </c>
    </row>
    <row r="73" spans="13:29" ht="24">
      <c r="M73" s="49">
        <f t="shared" si="42"/>
        <v>215</v>
      </c>
      <c r="N73" s="49" t="str">
        <f t="shared" ca="1" si="26"/>
        <v>Expansión</v>
      </c>
      <c r="O73" s="49">
        <f t="shared" ca="1" si="27"/>
        <v>0</v>
      </c>
      <c r="P73" s="54" t="str">
        <f t="shared" ca="1" si="28"/>
        <v>Expansión</v>
      </c>
      <c r="Q73" s="49">
        <f t="shared" ca="1" si="29"/>
        <v>0</v>
      </c>
      <c r="R73" s="54" t="str">
        <f t="shared" ca="1" si="30"/>
        <v>Expansión</v>
      </c>
      <c r="S73" s="49">
        <f t="shared" ca="1" si="31"/>
        <v>0</v>
      </c>
      <c r="T73" s="54" t="str">
        <f t="shared" ca="1" si="32"/>
        <v>Expansión</v>
      </c>
      <c r="U73" s="49">
        <f t="shared" ca="1" si="33"/>
        <v>0</v>
      </c>
      <c r="V73" s="54" t="str">
        <f t="shared" ca="1" si="34"/>
        <v>Contracción</v>
      </c>
      <c r="W73" s="49">
        <f t="shared" ca="1" si="35"/>
        <v>0</v>
      </c>
      <c r="X73" s="54" t="str">
        <f t="shared" ca="1" si="36"/>
        <v>Contracción</v>
      </c>
      <c r="Y73" s="49">
        <f t="shared" ca="1" si="37"/>
        <v>0</v>
      </c>
      <c r="Z73" s="54" t="str">
        <f t="shared" ca="1" si="38"/>
        <v>Contracción</v>
      </c>
      <c r="AA73" s="49">
        <f t="shared" ca="1" si="39"/>
        <v>0</v>
      </c>
      <c r="AB73" s="54" t="str">
        <f t="shared" ca="1" si="40"/>
        <v>Expansión</v>
      </c>
      <c r="AC73" s="49">
        <f t="shared" ca="1" si="41"/>
        <v>0</v>
      </c>
    </row>
    <row r="74" spans="13:29" ht="24">
      <c r="M74" s="49">
        <f t="shared" si="42"/>
        <v>216</v>
      </c>
      <c r="N74" s="49" t="str">
        <f t="shared" ca="1" si="26"/>
        <v>Contracción</v>
      </c>
      <c r="O74" s="49">
        <f t="shared" ca="1" si="27"/>
        <v>0</v>
      </c>
      <c r="P74" s="54" t="str">
        <f t="shared" ca="1" si="28"/>
        <v>Expansión</v>
      </c>
      <c r="Q74" s="49">
        <f t="shared" ca="1" si="29"/>
        <v>0</v>
      </c>
      <c r="R74" s="54" t="str">
        <f t="shared" ca="1" si="30"/>
        <v>Expansión</v>
      </c>
      <c r="S74" s="49">
        <f t="shared" ca="1" si="31"/>
        <v>0</v>
      </c>
      <c r="T74" s="54" t="str">
        <f t="shared" ca="1" si="32"/>
        <v>Contracción</v>
      </c>
      <c r="U74" s="49">
        <f t="shared" ca="1" si="33"/>
        <v>0</v>
      </c>
      <c r="V74" s="54" t="str">
        <f t="shared" ca="1" si="34"/>
        <v>Contracción</v>
      </c>
      <c r="W74" s="49">
        <f t="shared" ca="1" si="35"/>
        <v>0</v>
      </c>
      <c r="X74" s="54" t="str">
        <f t="shared" ca="1" si="36"/>
        <v>Contracción</v>
      </c>
      <c r="Y74" s="49">
        <f t="shared" ca="1" si="37"/>
        <v>0</v>
      </c>
      <c r="Z74" s="54" t="str">
        <f t="shared" ca="1" si="38"/>
        <v>Expansión</v>
      </c>
      <c r="AA74" s="49">
        <f t="shared" ca="1" si="39"/>
        <v>0</v>
      </c>
      <c r="AB74" s="54" t="str">
        <f t="shared" ca="1" si="40"/>
        <v>Expansión</v>
      </c>
      <c r="AC74" s="49">
        <f t="shared" ca="1" si="41"/>
        <v>0</v>
      </c>
    </row>
    <row r="75" spans="13:29">
      <c r="M75" s="49">
        <f t="shared" si="42"/>
        <v>217</v>
      </c>
      <c r="N75" s="49" t="str">
        <f t="shared" ca="1" si="26"/>
        <v>Expansión</v>
      </c>
      <c r="O75" s="49">
        <f t="shared" ca="1" si="27"/>
        <v>0</v>
      </c>
      <c r="P75" s="54" t="str">
        <f t="shared" ca="1" si="28"/>
        <v>Expansión</v>
      </c>
      <c r="Q75" s="49">
        <f t="shared" ca="1" si="29"/>
        <v>0</v>
      </c>
      <c r="R75" s="54" t="str">
        <f t="shared" ca="1" si="30"/>
        <v>Expansión</v>
      </c>
      <c r="S75" s="49">
        <f t="shared" ca="1" si="31"/>
        <v>0</v>
      </c>
      <c r="T75" s="54" t="str">
        <f t="shared" ca="1" si="32"/>
        <v>Expansión</v>
      </c>
      <c r="U75" s="49">
        <f t="shared" ca="1" si="33"/>
        <v>0</v>
      </c>
      <c r="V75" s="54" t="str">
        <f t="shared" ca="1" si="34"/>
        <v>Expansión</v>
      </c>
      <c r="W75" s="49">
        <f t="shared" ca="1" si="35"/>
        <v>0</v>
      </c>
      <c r="X75" s="54" t="str">
        <f t="shared" ca="1" si="36"/>
        <v>Expansión</v>
      </c>
      <c r="Y75" s="49">
        <f t="shared" ca="1" si="37"/>
        <v>0</v>
      </c>
      <c r="Z75" s="54" t="str">
        <f t="shared" ca="1" si="38"/>
        <v>Contracción</v>
      </c>
      <c r="AA75" s="49">
        <f t="shared" ca="1" si="39"/>
        <v>0</v>
      </c>
      <c r="AB75" s="54" t="str">
        <f t="shared" ca="1" si="40"/>
        <v>Expansión</v>
      </c>
      <c r="AC75" s="49">
        <f t="shared" ca="1" si="41"/>
        <v>0</v>
      </c>
    </row>
    <row r="76" spans="13:29">
      <c r="M76" s="49">
        <f t="shared" si="42"/>
        <v>218</v>
      </c>
      <c r="N76" s="49" t="str">
        <f t="shared" ca="1" si="26"/>
        <v>Expansión</v>
      </c>
      <c r="O76" s="49">
        <f t="shared" ca="1" si="27"/>
        <v>0</v>
      </c>
      <c r="P76" s="54" t="str">
        <f t="shared" ca="1" si="28"/>
        <v>Expansión</v>
      </c>
      <c r="Q76" s="49">
        <f t="shared" ca="1" si="29"/>
        <v>0</v>
      </c>
      <c r="R76" s="54" t="str">
        <f t="shared" ca="1" si="30"/>
        <v>Expansión</v>
      </c>
      <c r="S76" s="49">
        <f t="shared" ca="1" si="31"/>
        <v>0</v>
      </c>
      <c r="T76" s="54" t="str">
        <f t="shared" ca="1" si="32"/>
        <v>Expansión</v>
      </c>
      <c r="U76" s="49">
        <f t="shared" ca="1" si="33"/>
        <v>0</v>
      </c>
      <c r="V76" s="54" t="str">
        <f t="shared" ca="1" si="34"/>
        <v>Expansión</v>
      </c>
      <c r="W76" s="49">
        <f t="shared" ca="1" si="35"/>
        <v>0</v>
      </c>
      <c r="X76" s="54" t="str">
        <f t="shared" ca="1" si="36"/>
        <v>Expansión</v>
      </c>
      <c r="Y76" s="49">
        <f t="shared" ca="1" si="37"/>
        <v>0</v>
      </c>
      <c r="Z76" s="54" t="str">
        <f t="shared" ca="1" si="38"/>
        <v>Contracción</v>
      </c>
      <c r="AA76" s="49">
        <f t="shared" ca="1" si="39"/>
        <v>0</v>
      </c>
      <c r="AB76" s="54" t="str">
        <f t="shared" ca="1" si="40"/>
        <v>Expansión</v>
      </c>
      <c r="AC76" s="49">
        <f t="shared" ca="1" si="41"/>
        <v>0</v>
      </c>
    </row>
    <row r="77" spans="13:29">
      <c r="M77" s="49">
        <f t="shared" si="42"/>
        <v>219</v>
      </c>
      <c r="N77" s="49" t="str">
        <f t="shared" ca="1" si="26"/>
        <v>Expansión</v>
      </c>
      <c r="O77" s="49">
        <f t="shared" ca="1" si="27"/>
        <v>0</v>
      </c>
      <c r="P77" s="54" t="str">
        <f t="shared" ca="1" si="28"/>
        <v>Expansión</v>
      </c>
      <c r="Q77" s="49">
        <f t="shared" ca="1" si="29"/>
        <v>0</v>
      </c>
      <c r="R77" s="54" t="str">
        <f t="shared" ca="1" si="30"/>
        <v>Expansión</v>
      </c>
      <c r="S77" s="49">
        <f t="shared" ca="1" si="31"/>
        <v>0</v>
      </c>
      <c r="T77" s="54" t="str">
        <f t="shared" ca="1" si="32"/>
        <v>Expansión</v>
      </c>
      <c r="U77" s="49">
        <f t="shared" ca="1" si="33"/>
        <v>0</v>
      </c>
      <c r="V77" s="54" t="str">
        <f t="shared" ca="1" si="34"/>
        <v>Expansión</v>
      </c>
      <c r="W77" s="49">
        <f t="shared" ca="1" si="35"/>
        <v>0</v>
      </c>
      <c r="X77" s="54" t="str">
        <f t="shared" ca="1" si="36"/>
        <v>Expansión</v>
      </c>
      <c r="Y77" s="49">
        <f t="shared" ca="1" si="37"/>
        <v>0</v>
      </c>
      <c r="Z77" s="54" t="str">
        <f t="shared" ca="1" si="38"/>
        <v>Contracción</v>
      </c>
      <c r="AA77" s="49">
        <f t="shared" ca="1" si="39"/>
        <v>0</v>
      </c>
      <c r="AB77" s="54" t="str">
        <f t="shared" ca="1" si="40"/>
        <v>Expansión</v>
      </c>
      <c r="AC77" s="49">
        <f t="shared" ca="1" si="41"/>
        <v>0</v>
      </c>
    </row>
    <row r="78" spans="13:29">
      <c r="M78" s="49">
        <f t="shared" si="42"/>
        <v>220</v>
      </c>
      <c r="N78" s="49" t="str">
        <f t="shared" ca="1" si="26"/>
        <v>Expansión</v>
      </c>
      <c r="O78" s="49">
        <f t="shared" ca="1" si="27"/>
        <v>0</v>
      </c>
      <c r="P78" s="54" t="str">
        <f t="shared" ca="1" si="28"/>
        <v>Expansión</v>
      </c>
      <c r="Q78" s="49">
        <f t="shared" ca="1" si="29"/>
        <v>0</v>
      </c>
      <c r="R78" s="54" t="str">
        <f t="shared" ca="1" si="30"/>
        <v>Expansión</v>
      </c>
      <c r="S78" s="49">
        <f t="shared" ca="1" si="31"/>
        <v>0</v>
      </c>
      <c r="T78" s="54" t="str">
        <f t="shared" ca="1" si="32"/>
        <v>Expansión</v>
      </c>
      <c r="U78" s="49">
        <f t="shared" ca="1" si="33"/>
        <v>0</v>
      </c>
      <c r="V78" s="54" t="str">
        <f t="shared" ca="1" si="34"/>
        <v>Expansión</v>
      </c>
      <c r="W78" s="49">
        <f t="shared" ca="1" si="35"/>
        <v>0</v>
      </c>
      <c r="X78" s="54" t="str">
        <f t="shared" ca="1" si="36"/>
        <v>Expansión</v>
      </c>
      <c r="Y78" s="49">
        <f t="shared" ca="1" si="37"/>
        <v>0</v>
      </c>
      <c r="Z78" s="54" t="str">
        <f t="shared" ca="1" si="38"/>
        <v>Contracción</v>
      </c>
      <c r="AA78" s="49">
        <f t="shared" ca="1" si="39"/>
        <v>0</v>
      </c>
      <c r="AB78" s="54" t="str">
        <f t="shared" ca="1" si="40"/>
        <v>Expansión</v>
      </c>
      <c r="AC78" s="49">
        <f t="shared" ca="1" si="41"/>
        <v>0</v>
      </c>
    </row>
    <row r="79" spans="13:29" ht="24">
      <c r="M79" s="49">
        <f t="shared" si="42"/>
        <v>221</v>
      </c>
      <c r="N79" s="49" t="str">
        <f t="shared" ca="1" si="26"/>
        <v>Expansión</v>
      </c>
      <c r="O79" s="49">
        <f t="shared" ca="1" si="27"/>
        <v>0</v>
      </c>
      <c r="P79" s="54" t="str">
        <f t="shared" ca="1" si="28"/>
        <v>Expansión</v>
      </c>
      <c r="Q79" s="49">
        <f t="shared" ca="1" si="29"/>
        <v>0</v>
      </c>
      <c r="R79" s="54" t="str">
        <f t="shared" ca="1" si="30"/>
        <v>Expansión</v>
      </c>
      <c r="S79" s="49">
        <f t="shared" ca="1" si="31"/>
        <v>0</v>
      </c>
      <c r="T79" s="54" t="str">
        <f t="shared" ca="1" si="32"/>
        <v>Expansión</v>
      </c>
      <c r="U79" s="49">
        <f t="shared" ca="1" si="33"/>
        <v>0</v>
      </c>
      <c r="V79" s="54" t="str">
        <f t="shared" ca="1" si="34"/>
        <v>Expansión</v>
      </c>
      <c r="W79" s="49">
        <f t="shared" ca="1" si="35"/>
        <v>0</v>
      </c>
      <c r="X79" s="54" t="str">
        <f t="shared" ca="1" si="36"/>
        <v>Expansión</v>
      </c>
      <c r="Y79" s="49">
        <f t="shared" ca="1" si="37"/>
        <v>0</v>
      </c>
      <c r="Z79" s="54" t="str">
        <f t="shared" ca="1" si="38"/>
        <v>Contracción</v>
      </c>
      <c r="AA79" s="49">
        <f t="shared" ca="1" si="39"/>
        <v>0</v>
      </c>
      <c r="AB79" s="54" t="str">
        <f t="shared" ca="1" si="40"/>
        <v>Contracción</v>
      </c>
      <c r="AC79" s="49">
        <f t="shared" ca="1" si="41"/>
        <v>0</v>
      </c>
    </row>
    <row r="80" spans="13:29">
      <c r="M80" s="49">
        <f t="shared" si="42"/>
        <v>222</v>
      </c>
      <c r="N80" s="49" t="str">
        <f t="shared" ca="1" si="26"/>
        <v>Expansión</v>
      </c>
      <c r="O80" s="49">
        <f t="shared" ca="1" si="27"/>
        <v>0</v>
      </c>
      <c r="P80" s="54" t="str">
        <f t="shared" ca="1" si="28"/>
        <v>Expansión</v>
      </c>
      <c r="Q80" s="49">
        <f t="shared" ca="1" si="29"/>
        <v>0</v>
      </c>
      <c r="R80" s="54" t="str">
        <f t="shared" ca="1" si="30"/>
        <v>Expansión</v>
      </c>
      <c r="S80" s="49">
        <f t="shared" ca="1" si="31"/>
        <v>0</v>
      </c>
      <c r="T80" s="54" t="str">
        <f t="shared" ca="1" si="32"/>
        <v>Expansión</v>
      </c>
      <c r="U80" s="49">
        <f t="shared" ca="1" si="33"/>
        <v>0</v>
      </c>
      <c r="V80" s="54" t="str">
        <f t="shared" ca="1" si="34"/>
        <v>Expansión</v>
      </c>
      <c r="W80" s="49">
        <f t="shared" ca="1" si="35"/>
        <v>0</v>
      </c>
      <c r="X80" s="54" t="str">
        <f t="shared" ca="1" si="36"/>
        <v>Expansión</v>
      </c>
      <c r="Y80" s="49">
        <f t="shared" ca="1" si="37"/>
        <v>0</v>
      </c>
      <c r="Z80" s="54" t="str">
        <f t="shared" ca="1" si="38"/>
        <v>Contracción</v>
      </c>
      <c r="AA80" s="49">
        <f t="shared" ca="1" si="39"/>
        <v>0</v>
      </c>
      <c r="AB80" s="54" t="str">
        <f t="shared" ca="1" si="40"/>
        <v>Expansión</v>
      </c>
      <c r="AC80" s="49">
        <f t="shared" ca="1" si="41"/>
        <v>0</v>
      </c>
    </row>
    <row r="81" spans="13:29" ht="24">
      <c r="M81" s="49">
        <f t="shared" si="42"/>
        <v>223</v>
      </c>
      <c r="N81" s="49" t="str">
        <f t="shared" ca="1" si="26"/>
        <v>Contracción</v>
      </c>
      <c r="O81" s="49">
        <f t="shared" ca="1" si="27"/>
        <v>0</v>
      </c>
      <c r="P81" s="54" t="str">
        <f t="shared" ca="1" si="28"/>
        <v>Expansión</v>
      </c>
      <c r="Q81" s="49">
        <f t="shared" ca="1" si="29"/>
        <v>0</v>
      </c>
      <c r="R81" s="54" t="str">
        <f t="shared" ca="1" si="30"/>
        <v>Expansión</v>
      </c>
      <c r="S81" s="49">
        <f t="shared" ca="1" si="31"/>
        <v>0</v>
      </c>
      <c r="T81" s="54" t="str">
        <f t="shared" ca="1" si="32"/>
        <v>Contracción</v>
      </c>
      <c r="U81" s="49">
        <f t="shared" ca="1" si="33"/>
        <v>0</v>
      </c>
      <c r="V81" s="54" t="str">
        <f t="shared" ca="1" si="34"/>
        <v>Contracción</v>
      </c>
      <c r="W81" s="49">
        <f t="shared" ca="1" si="35"/>
        <v>0</v>
      </c>
      <c r="X81" s="54" t="str">
        <f t="shared" ca="1" si="36"/>
        <v>Expansión</v>
      </c>
      <c r="Y81" s="49">
        <f t="shared" ca="1" si="37"/>
        <v>0</v>
      </c>
      <c r="Z81" s="54" t="str">
        <f t="shared" ca="1" si="38"/>
        <v>Contracción</v>
      </c>
      <c r="AA81" s="49">
        <f t="shared" ca="1" si="39"/>
        <v>0</v>
      </c>
      <c r="AB81" s="54" t="str">
        <f t="shared" ca="1" si="40"/>
        <v>Contracción</v>
      </c>
      <c r="AC81" s="49">
        <f t="shared" ca="1" si="41"/>
        <v>0</v>
      </c>
    </row>
    <row r="82" spans="13:29" ht="24">
      <c r="M82" s="49">
        <f t="shared" si="42"/>
        <v>224</v>
      </c>
      <c r="N82" s="49" t="str">
        <f t="shared" ca="1" si="26"/>
        <v>Contracción</v>
      </c>
      <c r="O82" s="49">
        <f t="shared" ca="1" si="27"/>
        <v>0</v>
      </c>
      <c r="P82" s="54" t="str">
        <f t="shared" ca="1" si="28"/>
        <v>Umbral</v>
      </c>
      <c r="Q82" s="49">
        <f t="shared" ca="1" si="29"/>
        <v>0</v>
      </c>
      <c r="R82" s="54" t="str">
        <f t="shared" ca="1" si="30"/>
        <v>Expansión</v>
      </c>
      <c r="S82" s="49">
        <f t="shared" ca="1" si="31"/>
        <v>0</v>
      </c>
      <c r="T82" s="54" t="str">
        <f t="shared" ca="1" si="32"/>
        <v>Expansión</v>
      </c>
      <c r="U82" s="49">
        <f t="shared" ca="1" si="33"/>
        <v>0</v>
      </c>
      <c r="V82" s="54" t="str">
        <f t="shared" ca="1" si="34"/>
        <v>Expansión</v>
      </c>
      <c r="W82" s="49">
        <f t="shared" ca="1" si="35"/>
        <v>0</v>
      </c>
      <c r="X82" s="54" t="str">
        <f t="shared" ca="1" si="36"/>
        <v>Contracción</v>
      </c>
      <c r="Y82" s="49">
        <f t="shared" ca="1" si="37"/>
        <v>0</v>
      </c>
      <c r="Z82" s="54" t="str">
        <f t="shared" ca="1" si="38"/>
        <v>Contracción</v>
      </c>
      <c r="AA82" s="49">
        <f t="shared" ca="1" si="39"/>
        <v>0</v>
      </c>
      <c r="AB82" s="54" t="str">
        <f t="shared" ca="1" si="40"/>
        <v>Contracción</v>
      </c>
      <c r="AC82" s="49">
        <f t="shared" ca="1" si="41"/>
        <v>0</v>
      </c>
    </row>
    <row r="83" spans="13:29" ht="24">
      <c r="M83" s="49">
        <f t="shared" si="42"/>
        <v>225</v>
      </c>
      <c r="N83" s="49" t="str">
        <f t="shared" ca="1" si="26"/>
        <v>Contracción</v>
      </c>
      <c r="O83" s="49">
        <f t="shared" ca="1" si="27"/>
        <v>0</v>
      </c>
      <c r="P83" s="54" t="str">
        <f t="shared" ca="1" si="28"/>
        <v>Expansión</v>
      </c>
      <c r="Q83" s="49">
        <f t="shared" ca="1" si="29"/>
        <v>0</v>
      </c>
      <c r="R83" s="54" t="str">
        <f t="shared" ca="1" si="30"/>
        <v>Expansión</v>
      </c>
      <c r="S83" s="49">
        <f t="shared" ca="1" si="31"/>
        <v>0</v>
      </c>
      <c r="T83" s="54" t="str">
        <f t="shared" ca="1" si="32"/>
        <v>Contracción</v>
      </c>
      <c r="U83" s="49">
        <f t="shared" ca="1" si="33"/>
        <v>0</v>
      </c>
      <c r="V83" s="54" t="str">
        <f t="shared" ca="1" si="34"/>
        <v>Expansión</v>
      </c>
      <c r="W83" s="49">
        <f t="shared" ca="1" si="35"/>
        <v>0</v>
      </c>
      <c r="X83" s="54" t="str">
        <f t="shared" ca="1" si="36"/>
        <v>Contracción</v>
      </c>
      <c r="Y83" s="49">
        <f t="shared" ca="1" si="37"/>
        <v>0</v>
      </c>
      <c r="Z83" s="54" t="str">
        <f t="shared" ca="1" si="38"/>
        <v>Expansión</v>
      </c>
      <c r="AA83" s="49">
        <f t="shared" ca="1" si="39"/>
        <v>0</v>
      </c>
      <c r="AB83" s="54" t="str">
        <f t="shared" ca="1" si="40"/>
        <v>Contracción</v>
      </c>
      <c r="AC83" s="49">
        <f t="shared" ca="1" si="41"/>
        <v>0</v>
      </c>
    </row>
    <row r="84" spans="13:29">
      <c r="M84" s="49">
        <f t="shared" si="42"/>
        <v>226</v>
      </c>
      <c r="N84" s="49" t="str">
        <f t="shared" ca="1" si="26"/>
        <v>Expansión</v>
      </c>
      <c r="O84" s="49">
        <f t="shared" ca="1" si="27"/>
        <v>0</v>
      </c>
      <c r="P84" s="54" t="str">
        <f t="shared" ca="1" si="28"/>
        <v>Expansión</v>
      </c>
      <c r="Q84" s="49">
        <f t="shared" ca="1" si="29"/>
        <v>0</v>
      </c>
      <c r="R84" s="54" t="str">
        <f t="shared" ca="1" si="30"/>
        <v>Expansión</v>
      </c>
      <c r="S84" s="49">
        <f t="shared" ca="1" si="31"/>
        <v>0</v>
      </c>
      <c r="T84" s="54" t="str">
        <f t="shared" ca="1" si="32"/>
        <v>Expansión</v>
      </c>
      <c r="U84" s="49">
        <f t="shared" ca="1" si="33"/>
        <v>0</v>
      </c>
      <c r="V84" s="54" t="str">
        <f t="shared" ca="1" si="34"/>
        <v>Expansión</v>
      </c>
      <c r="W84" s="49">
        <f t="shared" ca="1" si="35"/>
        <v>0</v>
      </c>
      <c r="X84" s="54" t="str">
        <f t="shared" ca="1" si="36"/>
        <v>Expansión</v>
      </c>
      <c r="Y84" s="49">
        <f t="shared" ca="1" si="37"/>
        <v>0</v>
      </c>
      <c r="Z84" s="54" t="str">
        <f t="shared" ca="1" si="38"/>
        <v>Contracción</v>
      </c>
      <c r="AA84" s="49">
        <f t="shared" ca="1" si="39"/>
        <v>0</v>
      </c>
      <c r="AB84" s="54" t="str">
        <f t="shared" ca="1" si="40"/>
        <v>Expansión</v>
      </c>
      <c r="AC84" s="49">
        <f t="shared" ca="1" si="41"/>
        <v>0</v>
      </c>
    </row>
    <row r="85" spans="13:29">
      <c r="M85" s="49">
        <f t="shared" si="42"/>
        <v>227</v>
      </c>
      <c r="N85" s="49" t="str">
        <f t="shared" ca="1" si="26"/>
        <v>Expansión</v>
      </c>
      <c r="O85" s="49">
        <f t="shared" ca="1" si="27"/>
        <v>0</v>
      </c>
      <c r="P85" s="54" t="str">
        <f t="shared" ca="1" si="28"/>
        <v>Expansión</v>
      </c>
      <c r="Q85" s="49">
        <f t="shared" ca="1" si="29"/>
        <v>0</v>
      </c>
      <c r="R85" s="54" t="str">
        <f t="shared" ca="1" si="30"/>
        <v>Expansión</v>
      </c>
      <c r="S85" s="49">
        <f t="shared" ca="1" si="31"/>
        <v>0</v>
      </c>
      <c r="T85" s="54" t="str">
        <f t="shared" ca="1" si="32"/>
        <v>Expansión</v>
      </c>
      <c r="U85" s="49">
        <f t="shared" ca="1" si="33"/>
        <v>0</v>
      </c>
      <c r="V85" s="54" t="str">
        <f t="shared" ca="1" si="34"/>
        <v>Expansión</v>
      </c>
      <c r="W85" s="49">
        <f t="shared" ca="1" si="35"/>
        <v>0</v>
      </c>
      <c r="X85" s="54" t="str">
        <f t="shared" ca="1" si="36"/>
        <v>Expansión</v>
      </c>
      <c r="Y85" s="49">
        <f t="shared" ca="1" si="37"/>
        <v>0</v>
      </c>
      <c r="Z85" s="54" t="str">
        <f t="shared" ca="1" si="38"/>
        <v>Contracción</v>
      </c>
      <c r="AA85" s="49">
        <f t="shared" ca="1" si="39"/>
        <v>0</v>
      </c>
      <c r="AB85" s="54" t="str">
        <f t="shared" ca="1" si="40"/>
        <v>Expansión</v>
      </c>
      <c r="AC85" s="49">
        <f t="shared" ca="1" si="41"/>
        <v>0</v>
      </c>
    </row>
    <row r="86" spans="13:29">
      <c r="M86" s="49">
        <f t="shared" si="42"/>
        <v>228</v>
      </c>
      <c r="N86" s="49" t="str">
        <f t="shared" ca="1" si="26"/>
        <v>Expansión</v>
      </c>
      <c r="O86" s="49">
        <f t="shared" ca="1" si="27"/>
        <v>0</v>
      </c>
      <c r="P86" s="54" t="str">
        <f t="shared" ca="1" si="28"/>
        <v>Expansión</v>
      </c>
      <c r="Q86" s="49">
        <f t="shared" ca="1" si="29"/>
        <v>0</v>
      </c>
      <c r="R86" s="54" t="str">
        <f t="shared" ca="1" si="30"/>
        <v>Expansión</v>
      </c>
      <c r="S86" s="49">
        <f t="shared" ca="1" si="31"/>
        <v>0</v>
      </c>
      <c r="T86" s="54" t="str">
        <f t="shared" ca="1" si="32"/>
        <v>Expansión</v>
      </c>
      <c r="U86" s="49">
        <f t="shared" ca="1" si="33"/>
        <v>0</v>
      </c>
      <c r="V86" s="54" t="str">
        <f t="shared" ca="1" si="34"/>
        <v>Expansión</v>
      </c>
      <c r="W86" s="49">
        <f t="shared" ca="1" si="35"/>
        <v>0</v>
      </c>
      <c r="X86" s="54" t="str">
        <f t="shared" ca="1" si="36"/>
        <v>Expansión</v>
      </c>
      <c r="Y86" s="49">
        <f t="shared" ca="1" si="37"/>
        <v>0</v>
      </c>
      <c r="Z86" s="54" t="str">
        <f t="shared" ca="1" si="38"/>
        <v>Contracción</v>
      </c>
      <c r="AA86" s="49">
        <f t="shared" ca="1" si="39"/>
        <v>0</v>
      </c>
      <c r="AB86" s="54" t="str">
        <f t="shared" ca="1" si="40"/>
        <v>Expansión</v>
      </c>
      <c r="AC86" s="49">
        <f t="shared" ca="1" si="41"/>
        <v>0</v>
      </c>
    </row>
    <row r="87" spans="13:29">
      <c r="M87" s="49">
        <f t="shared" si="42"/>
        <v>229</v>
      </c>
      <c r="N87" s="49" t="str">
        <f t="shared" ca="1" si="26"/>
        <v>Expansión</v>
      </c>
      <c r="O87" s="49">
        <f t="shared" ca="1" si="27"/>
        <v>0</v>
      </c>
      <c r="P87" s="54" t="str">
        <f t="shared" ca="1" si="28"/>
        <v>Expansión</v>
      </c>
      <c r="Q87" s="49">
        <f t="shared" ca="1" si="29"/>
        <v>0</v>
      </c>
      <c r="R87" s="54" t="str">
        <f t="shared" ca="1" si="30"/>
        <v>Expansión</v>
      </c>
      <c r="S87" s="49">
        <f t="shared" ca="1" si="31"/>
        <v>0</v>
      </c>
      <c r="T87" s="54" t="str">
        <f t="shared" ca="1" si="32"/>
        <v>Expansión</v>
      </c>
      <c r="U87" s="49">
        <f t="shared" ca="1" si="33"/>
        <v>0</v>
      </c>
      <c r="V87" s="54" t="str">
        <f t="shared" ca="1" si="34"/>
        <v>Expansión</v>
      </c>
      <c r="W87" s="49">
        <f t="shared" ca="1" si="35"/>
        <v>0</v>
      </c>
      <c r="X87" s="54" t="str">
        <f t="shared" ca="1" si="36"/>
        <v>Expansión</v>
      </c>
      <c r="Y87" s="49">
        <f t="shared" ca="1" si="37"/>
        <v>0</v>
      </c>
      <c r="Z87" s="54" t="str">
        <f t="shared" ca="1" si="38"/>
        <v>Contracción</v>
      </c>
      <c r="AA87" s="49">
        <f t="shared" ca="1" si="39"/>
        <v>0</v>
      </c>
      <c r="AB87" s="54" t="str">
        <f t="shared" ca="1" si="40"/>
        <v>Expansión</v>
      </c>
      <c r="AC87" s="49">
        <f t="shared" ca="1" si="41"/>
        <v>0</v>
      </c>
    </row>
    <row r="88" spans="13:29">
      <c r="M88" s="49">
        <f t="shared" si="42"/>
        <v>230</v>
      </c>
      <c r="N88" s="49" t="str">
        <f t="shared" ca="1" si="26"/>
        <v>Expansión</v>
      </c>
      <c r="O88" s="49">
        <f t="shared" ca="1" si="27"/>
        <v>0</v>
      </c>
      <c r="P88" s="54" t="str">
        <f t="shared" ca="1" si="28"/>
        <v>Expansión</v>
      </c>
      <c r="Q88" s="49">
        <f t="shared" ca="1" si="29"/>
        <v>0</v>
      </c>
      <c r="R88" s="54" t="str">
        <f t="shared" ca="1" si="30"/>
        <v>Expansión</v>
      </c>
      <c r="S88" s="49">
        <f t="shared" ca="1" si="31"/>
        <v>0</v>
      </c>
      <c r="T88" s="54" t="str">
        <f t="shared" ca="1" si="32"/>
        <v>Expansión</v>
      </c>
      <c r="U88" s="49">
        <f t="shared" ca="1" si="33"/>
        <v>0</v>
      </c>
      <c r="V88" s="54" t="str">
        <f t="shared" ca="1" si="34"/>
        <v>Expansión</v>
      </c>
      <c r="W88" s="49">
        <f t="shared" ca="1" si="35"/>
        <v>0</v>
      </c>
      <c r="X88" s="54" t="str">
        <f t="shared" ca="1" si="36"/>
        <v>Expansión</v>
      </c>
      <c r="Y88" s="49">
        <f t="shared" ca="1" si="37"/>
        <v>0</v>
      </c>
      <c r="Z88" s="54" t="str">
        <f t="shared" ca="1" si="38"/>
        <v>Contracción</v>
      </c>
      <c r="AA88" s="49">
        <f t="shared" ca="1" si="39"/>
        <v>0</v>
      </c>
      <c r="AB88" s="54" t="str">
        <f t="shared" ca="1" si="40"/>
        <v>Expansión</v>
      </c>
      <c r="AC88" s="49">
        <f t="shared" ca="1" si="41"/>
        <v>0</v>
      </c>
    </row>
    <row r="89" spans="13:29">
      <c r="M89" s="49">
        <f t="shared" si="42"/>
        <v>231</v>
      </c>
      <c r="N89" s="49" t="str">
        <f t="shared" ca="1" si="26"/>
        <v>Expansión</v>
      </c>
      <c r="O89" s="49">
        <f t="shared" ca="1" si="27"/>
        <v>0</v>
      </c>
      <c r="P89" s="54" t="str">
        <f t="shared" ca="1" si="28"/>
        <v>Expansión</v>
      </c>
      <c r="Q89" s="49">
        <f t="shared" ca="1" si="29"/>
        <v>0</v>
      </c>
      <c r="R89" s="54" t="str">
        <f t="shared" ca="1" si="30"/>
        <v>Expansión</v>
      </c>
      <c r="S89" s="49">
        <f t="shared" ca="1" si="31"/>
        <v>0</v>
      </c>
      <c r="T89" s="54" t="str">
        <f t="shared" ca="1" si="32"/>
        <v>Expansión</v>
      </c>
      <c r="U89" s="49">
        <f t="shared" ca="1" si="33"/>
        <v>0</v>
      </c>
      <c r="V89" s="54" t="str">
        <f t="shared" ca="1" si="34"/>
        <v>Expansión</v>
      </c>
      <c r="W89" s="49">
        <f t="shared" ca="1" si="35"/>
        <v>0</v>
      </c>
      <c r="X89" s="54" t="str">
        <f t="shared" ca="1" si="36"/>
        <v>Expansión</v>
      </c>
      <c r="Y89" s="49">
        <f t="shared" ca="1" si="37"/>
        <v>0</v>
      </c>
      <c r="Z89" s="54" t="str">
        <f t="shared" ca="1" si="38"/>
        <v>Contracción</v>
      </c>
      <c r="AA89" s="49">
        <f t="shared" ca="1" si="39"/>
        <v>0</v>
      </c>
      <c r="AB89" s="54" t="str">
        <f t="shared" ca="1" si="40"/>
        <v>Expansión</v>
      </c>
      <c r="AC89" s="49">
        <f t="shared" ca="1" si="41"/>
        <v>0</v>
      </c>
    </row>
    <row r="90" spans="13:29" ht="24">
      <c r="M90" s="49">
        <f t="shared" si="42"/>
        <v>232</v>
      </c>
      <c r="N90" s="49" t="str">
        <f t="shared" ca="1" si="26"/>
        <v>Contracción</v>
      </c>
      <c r="O90" s="49">
        <f t="shared" ca="1" si="27"/>
        <v>0</v>
      </c>
      <c r="P90" s="54" t="str">
        <f t="shared" ca="1" si="28"/>
        <v>Expansión</v>
      </c>
      <c r="Q90" s="49">
        <f t="shared" ca="1" si="29"/>
        <v>0</v>
      </c>
      <c r="R90" s="54" t="str">
        <f t="shared" ca="1" si="30"/>
        <v>Expansión</v>
      </c>
      <c r="S90" s="49">
        <f t="shared" ca="1" si="31"/>
        <v>0</v>
      </c>
      <c r="T90" s="54" t="str">
        <f t="shared" ca="1" si="32"/>
        <v>Expansión</v>
      </c>
      <c r="U90" s="49">
        <f t="shared" ca="1" si="33"/>
        <v>0</v>
      </c>
      <c r="V90" s="54" t="str">
        <f t="shared" ca="1" si="34"/>
        <v>Expansión</v>
      </c>
      <c r="W90" s="49">
        <f t="shared" ca="1" si="35"/>
        <v>0</v>
      </c>
      <c r="X90" s="54" t="str">
        <f t="shared" ca="1" si="36"/>
        <v>Expansión</v>
      </c>
      <c r="Y90" s="49">
        <f t="shared" ca="1" si="37"/>
        <v>0</v>
      </c>
      <c r="Z90" s="54" t="str">
        <f t="shared" ca="1" si="38"/>
        <v>Contracción</v>
      </c>
      <c r="AA90" s="49">
        <f t="shared" ca="1" si="39"/>
        <v>0</v>
      </c>
      <c r="AB90" s="54" t="str">
        <f t="shared" ca="1" si="40"/>
        <v>Contracción</v>
      </c>
      <c r="AC90" s="49">
        <f t="shared" ca="1" si="41"/>
        <v>0</v>
      </c>
    </row>
    <row r="91" spans="13:29">
      <c r="M91" s="49">
        <f t="shared" si="42"/>
        <v>233</v>
      </c>
      <c r="N91" s="49" t="str">
        <f t="shared" ca="1" si="26"/>
        <v>Expansión</v>
      </c>
      <c r="O91" s="49">
        <f t="shared" ca="1" si="27"/>
        <v>0</v>
      </c>
      <c r="P91" s="54" t="str">
        <f t="shared" ca="1" si="28"/>
        <v>Expansión</v>
      </c>
      <c r="Q91" s="49">
        <f t="shared" ca="1" si="29"/>
        <v>0</v>
      </c>
      <c r="R91" s="54" t="str">
        <f t="shared" ca="1" si="30"/>
        <v>Expansión</v>
      </c>
      <c r="S91" s="49">
        <f t="shared" ca="1" si="31"/>
        <v>0</v>
      </c>
      <c r="T91" s="54" t="str">
        <f t="shared" ca="1" si="32"/>
        <v>Expansión</v>
      </c>
      <c r="U91" s="49">
        <f t="shared" ca="1" si="33"/>
        <v>0</v>
      </c>
      <c r="V91" s="54" t="str">
        <f t="shared" ca="1" si="34"/>
        <v>Expansión</v>
      </c>
      <c r="W91" s="49">
        <f t="shared" ca="1" si="35"/>
        <v>0</v>
      </c>
      <c r="X91" s="54" t="str">
        <f t="shared" ca="1" si="36"/>
        <v>Expansión</v>
      </c>
      <c r="Y91" s="49">
        <f t="shared" ca="1" si="37"/>
        <v>0</v>
      </c>
      <c r="Z91" s="54" t="str">
        <f t="shared" ca="1" si="38"/>
        <v>Contracción</v>
      </c>
      <c r="AA91" s="49">
        <f t="shared" ca="1" si="39"/>
        <v>0</v>
      </c>
      <c r="AB91" s="54" t="str">
        <f t="shared" ca="1" si="40"/>
        <v>Expansión</v>
      </c>
      <c r="AC91" s="49">
        <f t="shared" ca="1" si="41"/>
        <v>0</v>
      </c>
    </row>
    <row r="92" spans="13:29" ht="24">
      <c r="M92" s="49">
        <f t="shared" si="42"/>
        <v>234</v>
      </c>
      <c r="N92" s="49" t="str">
        <f t="shared" ca="1" si="26"/>
        <v>Contracción</v>
      </c>
      <c r="O92" s="49">
        <f t="shared" ca="1" si="27"/>
        <v>0</v>
      </c>
      <c r="P92" s="54" t="str">
        <f t="shared" ca="1" si="28"/>
        <v>Expansión</v>
      </c>
      <c r="Q92" s="49">
        <f t="shared" ca="1" si="29"/>
        <v>0</v>
      </c>
      <c r="R92" s="54" t="str">
        <f t="shared" ca="1" si="30"/>
        <v>Expansión</v>
      </c>
      <c r="S92" s="49">
        <f t="shared" ca="1" si="31"/>
        <v>0</v>
      </c>
      <c r="T92" s="54" t="str">
        <f t="shared" ca="1" si="32"/>
        <v>Expansión</v>
      </c>
      <c r="U92" s="49">
        <f t="shared" ca="1" si="33"/>
        <v>0</v>
      </c>
      <c r="V92" s="54" t="str">
        <f t="shared" ca="1" si="34"/>
        <v>Expansión</v>
      </c>
      <c r="W92" s="49">
        <f t="shared" ca="1" si="35"/>
        <v>0</v>
      </c>
      <c r="X92" s="54" t="str">
        <f t="shared" ca="1" si="36"/>
        <v>Contracción</v>
      </c>
      <c r="Y92" s="49">
        <f t="shared" ca="1" si="37"/>
        <v>1</v>
      </c>
      <c r="Z92" s="54" t="str">
        <f t="shared" ca="1" si="38"/>
        <v>Contracción</v>
      </c>
      <c r="AA92" s="49">
        <f t="shared" ca="1" si="39"/>
        <v>0</v>
      </c>
      <c r="AB92" s="54" t="str">
        <f t="shared" ca="1" si="40"/>
        <v>Contracción</v>
      </c>
      <c r="AC92" s="49">
        <f t="shared" ca="1" si="41"/>
        <v>0</v>
      </c>
    </row>
    <row r="93" spans="13:29" ht="24">
      <c r="M93" s="49">
        <f t="shared" si="42"/>
        <v>235</v>
      </c>
      <c r="N93" s="49" t="str">
        <f t="shared" ca="1" si="26"/>
        <v>Expansión</v>
      </c>
      <c r="O93" s="49">
        <f t="shared" ca="1" si="27"/>
        <v>0</v>
      </c>
      <c r="P93" s="54" t="str">
        <f t="shared" ca="1" si="28"/>
        <v>Expansión</v>
      </c>
      <c r="Q93" s="49">
        <f t="shared" ca="1" si="29"/>
        <v>0</v>
      </c>
      <c r="R93" s="54" t="str">
        <f t="shared" ca="1" si="30"/>
        <v>Umbral</v>
      </c>
      <c r="S93" s="49">
        <f t="shared" ca="1" si="31"/>
        <v>0</v>
      </c>
      <c r="T93" s="54" t="str">
        <f t="shared" ca="1" si="32"/>
        <v>Expansión</v>
      </c>
      <c r="U93" s="49">
        <f t="shared" ca="1" si="33"/>
        <v>0</v>
      </c>
      <c r="V93" s="54" t="str">
        <f t="shared" ca="1" si="34"/>
        <v>Expansión</v>
      </c>
      <c r="W93" s="49">
        <f t="shared" ca="1" si="35"/>
        <v>0</v>
      </c>
      <c r="X93" s="54" t="str">
        <f t="shared" ca="1" si="36"/>
        <v>Contracción</v>
      </c>
      <c r="Y93" s="49">
        <f t="shared" ca="1" si="37"/>
        <v>1</v>
      </c>
      <c r="Z93" s="54" t="str">
        <f t="shared" ca="1" si="38"/>
        <v>Umbral</v>
      </c>
      <c r="AA93" s="49">
        <f t="shared" ca="1" si="39"/>
        <v>0</v>
      </c>
      <c r="AB93" s="54" t="str">
        <f t="shared" ca="1" si="40"/>
        <v>Expansión</v>
      </c>
      <c r="AC93" s="49">
        <f t="shared" ca="1" si="41"/>
        <v>0</v>
      </c>
    </row>
    <row r="94" spans="13:29" ht="24">
      <c r="M94" s="49">
        <f t="shared" si="42"/>
        <v>236</v>
      </c>
      <c r="N94" s="49" t="str">
        <f t="shared" ca="1" si="26"/>
        <v>Contracción</v>
      </c>
      <c r="O94" s="49">
        <f t="shared" ca="1" si="27"/>
        <v>1</v>
      </c>
      <c r="P94" s="54" t="str">
        <f t="shared" ca="1" si="28"/>
        <v>Contracción</v>
      </c>
      <c r="Q94" s="49">
        <f t="shared" ca="1" si="29"/>
        <v>1</v>
      </c>
      <c r="R94" s="54" t="str">
        <f t="shared" ca="1" si="30"/>
        <v>Contracción</v>
      </c>
      <c r="S94" s="49">
        <f t="shared" ca="1" si="31"/>
        <v>0</v>
      </c>
      <c r="T94" s="54" t="str">
        <f t="shared" ca="1" si="32"/>
        <v>Contracción</v>
      </c>
      <c r="U94" s="49">
        <f t="shared" ca="1" si="33"/>
        <v>1</v>
      </c>
      <c r="V94" s="54" t="str">
        <f t="shared" ca="1" si="34"/>
        <v>Contracción</v>
      </c>
      <c r="W94" s="49">
        <f t="shared" ca="1" si="35"/>
        <v>1</v>
      </c>
      <c r="X94" s="54" t="str">
        <f t="shared" ca="1" si="36"/>
        <v>Contracción</v>
      </c>
      <c r="Y94" s="49">
        <f t="shared" ca="1" si="37"/>
        <v>1</v>
      </c>
      <c r="Z94" s="54" t="str">
        <f t="shared" ca="1" si="38"/>
        <v>Contracción</v>
      </c>
      <c r="AA94" s="49">
        <f t="shared" ca="1" si="39"/>
        <v>0</v>
      </c>
      <c r="AB94" s="54" t="str">
        <f t="shared" ca="1" si="40"/>
        <v>Expansión</v>
      </c>
      <c r="AC94" s="49">
        <f t="shared" ca="1" si="41"/>
        <v>0</v>
      </c>
    </row>
    <row r="95" spans="13:29" ht="24">
      <c r="M95" s="49">
        <f t="shared" si="42"/>
        <v>237</v>
      </c>
      <c r="N95" s="49" t="str">
        <f t="shared" ca="1" si="26"/>
        <v>Contracción</v>
      </c>
      <c r="O95" s="49">
        <f t="shared" ca="1" si="27"/>
        <v>1</v>
      </c>
      <c r="P95" s="54" t="str">
        <f t="shared" ca="1" si="28"/>
        <v>Contracción</v>
      </c>
      <c r="Q95" s="49">
        <f t="shared" ca="1" si="29"/>
        <v>1</v>
      </c>
      <c r="R95" s="54" t="str">
        <f t="shared" ca="1" si="30"/>
        <v>Expansión</v>
      </c>
      <c r="S95" s="49">
        <f t="shared" ca="1" si="31"/>
        <v>0</v>
      </c>
      <c r="T95" s="54" t="str">
        <f t="shared" ca="1" si="32"/>
        <v>Contracción</v>
      </c>
      <c r="U95" s="49">
        <f t="shared" ca="1" si="33"/>
        <v>1</v>
      </c>
      <c r="V95" s="54" t="str">
        <f t="shared" ca="1" si="34"/>
        <v>Contracción</v>
      </c>
      <c r="W95" s="49">
        <f t="shared" ca="1" si="35"/>
        <v>1</v>
      </c>
      <c r="X95" s="54" t="str">
        <f t="shared" ca="1" si="36"/>
        <v>Contracción</v>
      </c>
      <c r="Y95" s="49">
        <f t="shared" ca="1" si="37"/>
        <v>1</v>
      </c>
      <c r="Z95" s="54" t="str">
        <f t="shared" ca="1" si="38"/>
        <v>Contracción</v>
      </c>
      <c r="AA95" s="49">
        <f t="shared" ca="1" si="39"/>
        <v>0</v>
      </c>
      <c r="AB95" s="54" t="str">
        <f t="shared" ca="1" si="40"/>
        <v>Expansión</v>
      </c>
      <c r="AC95" s="49">
        <f t="shared" ca="1" si="41"/>
        <v>0</v>
      </c>
    </row>
    <row r="96" spans="13:29" ht="24">
      <c r="M96" s="49">
        <f t="shared" si="42"/>
        <v>238</v>
      </c>
      <c r="N96" s="49" t="str">
        <f t="shared" ca="1" si="26"/>
        <v>Contracción</v>
      </c>
      <c r="O96" s="49">
        <f t="shared" ca="1" si="27"/>
        <v>1</v>
      </c>
      <c r="P96" s="54" t="str">
        <f t="shared" ca="1" si="28"/>
        <v>Contracción</v>
      </c>
      <c r="Q96" s="49">
        <f t="shared" ca="1" si="29"/>
        <v>1</v>
      </c>
      <c r="R96" s="54" t="str">
        <f t="shared" ca="1" si="30"/>
        <v>Expansión</v>
      </c>
      <c r="S96" s="49">
        <f t="shared" ca="1" si="31"/>
        <v>0</v>
      </c>
      <c r="T96" s="54" t="str">
        <f t="shared" ca="1" si="32"/>
        <v>Contracción</v>
      </c>
      <c r="U96" s="49">
        <f t="shared" ca="1" si="33"/>
        <v>1</v>
      </c>
      <c r="V96" s="54" t="str">
        <f t="shared" ca="1" si="34"/>
        <v>Contracción</v>
      </c>
      <c r="W96" s="49">
        <f t="shared" ca="1" si="35"/>
        <v>1</v>
      </c>
      <c r="X96" s="54" t="str">
        <f t="shared" ca="1" si="36"/>
        <v>Contracción</v>
      </c>
      <c r="Y96" s="49">
        <f t="shared" ca="1" si="37"/>
        <v>1</v>
      </c>
      <c r="Z96" s="54" t="str">
        <f t="shared" ca="1" si="38"/>
        <v>Contracción</v>
      </c>
      <c r="AA96" s="49">
        <f t="shared" ca="1" si="39"/>
        <v>0</v>
      </c>
      <c r="AB96" s="54" t="str">
        <f t="shared" ca="1" si="40"/>
        <v>Expansión</v>
      </c>
      <c r="AC96" s="49">
        <f t="shared" ca="1" si="41"/>
        <v>0</v>
      </c>
    </row>
    <row r="97" spans="13:29" ht="24">
      <c r="M97" s="49">
        <f t="shared" si="42"/>
        <v>239</v>
      </c>
      <c r="N97" s="49" t="str">
        <f t="shared" ca="1" si="26"/>
        <v>Contracción</v>
      </c>
      <c r="O97" s="49">
        <f t="shared" ca="1" si="27"/>
        <v>1</v>
      </c>
      <c r="P97" s="54" t="str">
        <f t="shared" ca="1" si="28"/>
        <v>Contracción</v>
      </c>
      <c r="Q97" s="49">
        <f t="shared" ca="1" si="29"/>
        <v>1</v>
      </c>
      <c r="R97" s="54" t="str">
        <f t="shared" ca="1" si="30"/>
        <v>Contracción</v>
      </c>
      <c r="S97" s="49">
        <f t="shared" ca="1" si="31"/>
        <v>0</v>
      </c>
      <c r="T97" s="54" t="str">
        <f t="shared" ca="1" si="32"/>
        <v>Contracción</v>
      </c>
      <c r="U97" s="49">
        <f t="shared" ca="1" si="33"/>
        <v>1</v>
      </c>
      <c r="V97" s="54" t="str">
        <f t="shared" ca="1" si="34"/>
        <v>Contracción</v>
      </c>
      <c r="W97" s="49">
        <f t="shared" ca="1" si="35"/>
        <v>1</v>
      </c>
      <c r="X97" s="54" t="str">
        <f t="shared" ca="1" si="36"/>
        <v>Contracción</v>
      </c>
      <c r="Y97" s="49">
        <f t="shared" ca="1" si="37"/>
        <v>1</v>
      </c>
      <c r="Z97" s="54" t="str">
        <f t="shared" ca="1" si="38"/>
        <v>Expansión</v>
      </c>
      <c r="AA97" s="49">
        <f t="shared" ca="1" si="39"/>
        <v>0</v>
      </c>
      <c r="AB97" s="54" t="str">
        <f t="shared" ca="1" si="40"/>
        <v>Contracción</v>
      </c>
      <c r="AC97" s="49">
        <f t="shared" ca="1" si="41"/>
        <v>0</v>
      </c>
    </row>
    <row r="98" spans="13:29" ht="24">
      <c r="M98" s="49">
        <f t="shared" si="42"/>
        <v>240</v>
      </c>
      <c r="N98" s="49" t="str">
        <f t="shared" ca="1" si="26"/>
        <v>Contracción</v>
      </c>
      <c r="O98" s="49">
        <f t="shared" ca="1" si="27"/>
        <v>1</v>
      </c>
      <c r="P98" s="54" t="str">
        <f t="shared" ca="1" si="28"/>
        <v>Contracción</v>
      </c>
      <c r="Q98" s="49">
        <f t="shared" ca="1" si="29"/>
        <v>1</v>
      </c>
      <c r="R98" s="54" t="str">
        <f t="shared" ca="1" si="30"/>
        <v>Expansión</v>
      </c>
      <c r="S98" s="49">
        <f t="shared" ca="1" si="31"/>
        <v>0</v>
      </c>
      <c r="T98" s="54" t="str">
        <f t="shared" ca="1" si="32"/>
        <v>Contracción</v>
      </c>
      <c r="U98" s="49">
        <f t="shared" ca="1" si="33"/>
        <v>1</v>
      </c>
      <c r="V98" s="54" t="str">
        <f t="shared" ca="1" si="34"/>
        <v>Contracción</v>
      </c>
      <c r="W98" s="49">
        <f t="shared" ca="1" si="35"/>
        <v>1</v>
      </c>
      <c r="X98" s="54" t="str">
        <f t="shared" ca="1" si="36"/>
        <v>Contracción</v>
      </c>
      <c r="Y98" s="49">
        <f t="shared" ca="1" si="37"/>
        <v>1</v>
      </c>
      <c r="Z98" s="54" t="str">
        <f t="shared" ca="1" si="38"/>
        <v>Expansión</v>
      </c>
      <c r="AA98" s="49">
        <f t="shared" ca="1" si="39"/>
        <v>0</v>
      </c>
      <c r="AB98" s="54" t="str">
        <f t="shared" ca="1" si="40"/>
        <v>Contracción</v>
      </c>
      <c r="AC98" s="49">
        <f t="shared" ca="1" si="41"/>
        <v>0</v>
      </c>
    </row>
    <row r="99" spans="13:29" ht="24">
      <c r="M99" s="49">
        <f t="shared" si="42"/>
        <v>241</v>
      </c>
      <c r="N99" s="49" t="str">
        <f t="shared" ca="1" si="26"/>
        <v>Contracción</v>
      </c>
      <c r="O99" s="49">
        <f t="shared" ca="1" si="27"/>
        <v>1</v>
      </c>
      <c r="P99" s="54" t="str">
        <f t="shared" ca="1" si="28"/>
        <v>Contracción</v>
      </c>
      <c r="Q99" s="49">
        <f t="shared" ca="1" si="29"/>
        <v>1</v>
      </c>
      <c r="R99" s="54" t="str">
        <f t="shared" ca="1" si="30"/>
        <v>Contracción</v>
      </c>
      <c r="S99" s="49">
        <f t="shared" ca="1" si="31"/>
        <v>1</v>
      </c>
      <c r="T99" s="54" t="str">
        <f t="shared" ca="1" si="32"/>
        <v>Contracción</v>
      </c>
      <c r="U99" s="49">
        <f t="shared" ca="1" si="33"/>
        <v>1</v>
      </c>
      <c r="V99" s="54" t="str">
        <f t="shared" ca="1" si="34"/>
        <v>Contracción</v>
      </c>
      <c r="W99" s="49">
        <f t="shared" ca="1" si="35"/>
        <v>1</v>
      </c>
      <c r="X99" s="54" t="str">
        <f t="shared" ca="1" si="36"/>
        <v>Contracción</v>
      </c>
      <c r="Y99" s="49">
        <f t="shared" ca="1" si="37"/>
        <v>1</v>
      </c>
      <c r="Z99" s="54" t="str">
        <f t="shared" ca="1" si="38"/>
        <v>Expansión</v>
      </c>
      <c r="AA99" s="49">
        <f t="shared" ca="1" si="39"/>
        <v>0</v>
      </c>
      <c r="AB99" s="54" t="str">
        <f t="shared" ca="1" si="40"/>
        <v>Expansión</v>
      </c>
      <c r="AC99" s="49">
        <f t="shared" ca="1" si="41"/>
        <v>0</v>
      </c>
    </row>
    <row r="100" spans="13:29" ht="24">
      <c r="M100" s="49">
        <f t="shared" si="42"/>
        <v>242</v>
      </c>
      <c r="N100" s="49" t="str">
        <f t="shared" ca="1" si="26"/>
        <v>Contracción</v>
      </c>
      <c r="O100" s="49">
        <f t="shared" ca="1" si="27"/>
        <v>1</v>
      </c>
      <c r="P100" s="54" t="str">
        <f t="shared" ca="1" si="28"/>
        <v>Contracción</v>
      </c>
      <c r="Q100" s="49">
        <f t="shared" ca="1" si="29"/>
        <v>1</v>
      </c>
      <c r="R100" s="54" t="str">
        <f t="shared" ca="1" si="30"/>
        <v>Contracción</v>
      </c>
      <c r="S100" s="49">
        <f t="shared" ca="1" si="31"/>
        <v>1</v>
      </c>
      <c r="T100" s="54" t="str">
        <f t="shared" ca="1" si="32"/>
        <v>Contracción</v>
      </c>
      <c r="U100" s="49">
        <f t="shared" ca="1" si="33"/>
        <v>1</v>
      </c>
      <c r="V100" s="54" t="str">
        <f t="shared" ca="1" si="34"/>
        <v>Contracción</v>
      </c>
      <c r="W100" s="49">
        <f t="shared" ca="1" si="35"/>
        <v>1</v>
      </c>
      <c r="X100" s="54" t="str">
        <f t="shared" ca="1" si="36"/>
        <v>Contracción</v>
      </c>
      <c r="Y100" s="49">
        <f t="shared" ca="1" si="37"/>
        <v>1</v>
      </c>
      <c r="Z100" s="54" t="str">
        <f t="shared" ca="1" si="38"/>
        <v>Expansión</v>
      </c>
      <c r="AA100" s="49">
        <f t="shared" ca="1" si="39"/>
        <v>0</v>
      </c>
      <c r="AB100" s="54" t="str">
        <f t="shared" ca="1" si="40"/>
        <v>Contracción</v>
      </c>
      <c r="AC100" s="49">
        <f t="shared" ca="1" si="41"/>
        <v>0</v>
      </c>
    </row>
    <row r="101" spans="13:29" ht="24">
      <c r="M101" s="49">
        <f t="shared" si="42"/>
        <v>243</v>
      </c>
      <c r="N101" s="49" t="str">
        <f t="shared" ca="1" si="26"/>
        <v>Contracción</v>
      </c>
      <c r="O101" s="49">
        <f t="shared" ca="1" si="27"/>
        <v>1</v>
      </c>
      <c r="P101" s="54" t="str">
        <f t="shared" ca="1" si="28"/>
        <v>Contracción</v>
      </c>
      <c r="Q101" s="49">
        <f t="shared" ca="1" si="29"/>
        <v>1</v>
      </c>
      <c r="R101" s="54" t="str">
        <f t="shared" ca="1" si="30"/>
        <v>Contracción</v>
      </c>
      <c r="S101" s="49">
        <f t="shared" ca="1" si="31"/>
        <v>1</v>
      </c>
      <c r="T101" s="54" t="str">
        <f t="shared" ca="1" si="32"/>
        <v>Contracción</v>
      </c>
      <c r="U101" s="49">
        <f t="shared" ca="1" si="33"/>
        <v>1</v>
      </c>
      <c r="V101" s="54" t="str">
        <f t="shared" ca="1" si="34"/>
        <v>Contracción</v>
      </c>
      <c r="W101" s="49">
        <f t="shared" ca="1" si="35"/>
        <v>1</v>
      </c>
      <c r="X101" s="54" t="str">
        <f t="shared" ca="1" si="36"/>
        <v>Contracción</v>
      </c>
      <c r="Y101" s="49">
        <f t="shared" ca="1" si="37"/>
        <v>1</v>
      </c>
      <c r="Z101" s="54" t="str">
        <f t="shared" ca="1" si="38"/>
        <v>Contracción</v>
      </c>
      <c r="AA101" s="49">
        <f t="shared" ca="1" si="39"/>
        <v>0</v>
      </c>
      <c r="AB101" s="54" t="str">
        <f t="shared" ca="1" si="40"/>
        <v>Expansión</v>
      </c>
      <c r="AC101" s="49">
        <f t="shared" ca="1" si="41"/>
        <v>0</v>
      </c>
    </row>
    <row r="102" spans="13:29" ht="24">
      <c r="M102" s="49">
        <f t="shared" si="42"/>
        <v>244</v>
      </c>
      <c r="N102" s="49" t="str">
        <f t="shared" ca="1" si="26"/>
        <v>Contracción</v>
      </c>
      <c r="O102" s="49">
        <f t="shared" ca="1" si="27"/>
        <v>1</v>
      </c>
      <c r="P102" s="54" t="str">
        <f t="shared" ca="1" si="28"/>
        <v>Contracción</v>
      </c>
      <c r="Q102" s="49">
        <f t="shared" ca="1" si="29"/>
        <v>1</v>
      </c>
      <c r="R102" s="54" t="str">
        <f t="shared" ca="1" si="30"/>
        <v>Contracción</v>
      </c>
      <c r="S102" s="49">
        <f t="shared" ca="1" si="31"/>
        <v>1</v>
      </c>
      <c r="T102" s="54" t="str">
        <f t="shared" ca="1" si="32"/>
        <v>Contracción</v>
      </c>
      <c r="U102" s="49">
        <f t="shared" ca="1" si="33"/>
        <v>1</v>
      </c>
      <c r="V102" s="54" t="str">
        <f t="shared" ca="1" si="34"/>
        <v>Contracción</v>
      </c>
      <c r="W102" s="49">
        <f t="shared" ca="1" si="35"/>
        <v>1</v>
      </c>
      <c r="X102" s="54" t="str">
        <f t="shared" ca="1" si="36"/>
        <v>Contracción</v>
      </c>
      <c r="Y102" s="49">
        <f t="shared" ca="1" si="37"/>
        <v>1</v>
      </c>
      <c r="Z102" s="54" t="str">
        <f t="shared" ca="1" si="38"/>
        <v>Expansión</v>
      </c>
      <c r="AA102" s="49">
        <f t="shared" ca="1" si="39"/>
        <v>0</v>
      </c>
      <c r="AB102" s="54" t="str">
        <f t="shared" ca="1" si="40"/>
        <v>Contracción</v>
      </c>
      <c r="AC102" s="49">
        <f t="shared" ca="1" si="41"/>
        <v>0</v>
      </c>
    </row>
    <row r="103" spans="13:29" ht="24">
      <c r="M103" s="49">
        <f t="shared" si="42"/>
        <v>245</v>
      </c>
      <c r="N103" s="49" t="str">
        <f t="shared" ca="1" si="26"/>
        <v>Contracción</v>
      </c>
      <c r="O103" s="49">
        <f t="shared" ca="1" si="27"/>
        <v>1</v>
      </c>
      <c r="P103" s="54" t="str">
        <f t="shared" ca="1" si="28"/>
        <v>Contracción</v>
      </c>
      <c r="Q103" s="49">
        <f t="shared" ca="1" si="29"/>
        <v>1</v>
      </c>
      <c r="R103" s="54" t="str">
        <f t="shared" ca="1" si="30"/>
        <v>Contracción</v>
      </c>
      <c r="S103" s="49">
        <f t="shared" ca="1" si="31"/>
        <v>1</v>
      </c>
      <c r="T103" s="54" t="str">
        <f t="shared" ca="1" si="32"/>
        <v>Contracción</v>
      </c>
      <c r="U103" s="49">
        <f t="shared" ca="1" si="33"/>
        <v>1</v>
      </c>
      <c r="V103" s="54" t="str">
        <f t="shared" ca="1" si="34"/>
        <v>Contracción</v>
      </c>
      <c r="W103" s="49">
        <f t="shared" ca="1" si="35"/>
        <v>1</v>
      </c>
      <c r="X103" s="54" t="str">
        <f t="shared" ca="1" si="36"/>
        <v>Contracción</v>
      </c>
      <c r="Y103" s="49">
        <f t="shared" ca="1" si="37"/>
        <v>1</v>
      </c>
      <c r="Z103" s="54" t="str">
        <f t="shared" ca="1" si="38"/>
        <v>Contracción</v>
      </c>
      <c r="AA103" s="49">
        <f t="shared" ca="1" si="39"/>
        <v>0</v>
      </c>
      <c r="AB103" s="54" t="str">
        <f t="shared" ca="1" si="40"/>
        <v>Contracción</v>
      </c>
      <c r="AC103" s="49">
        <f t="shared" ca="1" si="41"/>
        <v>0</v>
      </c>
    </row>
    <row r="104" spans="13:29" ht="24">
      <c r="M104" s="49">
        <f t="shared" si="42"/>
        <v>246</v>
      </c>
      <c r="N104" s="49" t="str">
        <f t="shared" ca="1" si="26"/>
        <v>Contracción</v>
      </c>
      <c r="O104" s="49">
        <f t="shared" ca="1" si="27"/>
        <v>1</v>
      </c>
      <c r="P104" s="54" t="str">
        <f t="shared" ca="1" si="28"/>
        <v>Contracción</v>
      </c>
      <c r="Q104" s="49">
        <f t="shared" ca="1" si="29"/>
        <v>1</v>
      </c>
      <c r="R104" s="54" t="str">
        <f t="shared" ca="1" si="30"/>
        <v>Contracción</v>
      </c>
      <c r="S104" s="49">
        <f t="shared" ca="1" si="31"/>
        <v>1</v>
      </c>
      <c r="T104" s="54" t="str">
        <f t="shared" ca="1" si="32"/>
        <v>Contracción</v>
      </c>
      <c r="U104" s="49">
        <f t="shared" ca="1" si="33"/>
        <v>1</v>
      </c>
      <c r="V104" s="54" t="str">
        <f t="shared" ca="1" si="34"/>
        <v>Contracción</v>
      </c>
      <c r="W104" s="49">
        <f t="shared" ca="1" si="35"/>
        <v>1</v>
      </c>
      <c r="X104" s="54" t="str">
        <f t="shared" ca="1" si="36"/>
        <v>Contracción</v>
      </c>
      <c r="Y104" s="49">
        <f t="shared" ca="1" si="37"/>
        <v>1</v>
      </c>
      <c r="Z104" s="54" t="str">
        <f t="shared" ca="1" si="38"/>
        <v>Expansión</v>
      </c>
      <c r="AA104" s="49">
        <f t="shared" ca="1" si="39"/>
        <v>1</v>
      </c>
      <c r="AB104" s="54" t="str">
        <f t="shared" ca="1" si="40"/>
        <v>Contracción</v>
      </c>
      <c r="AC104" s="49">
        <f t="shared" ca="1" si="41"/>
        <v>0</v>
      </c>
    </row>
    <row r="105" spans="13:29" ht="24">
      <c r="M105" s="49">
        <f t="shared" si="42"/>
        <v>247</v>
      </c>
      <c r="N105" s="49" t="str">
        <f t="shared" ca="1" si="26"/>
        <v>Contracción</v>
      </c>
      <c r="O105" s="49">
        <v>1</v>
      </c>
      <c r="P105" s="54" t="str">
        <f t="shared" ca="1" si="28"/>
        <v>Contracción</v>
      </c>
      <c r="Q105" s="49">
        <v>1</v>
      </c>
      <c r="R105" s="54" t="str">
        <f t="shared" ca="1" si="30"/>
        <v>Contracción</v>
      </c>
      <c r="S105" s="49">
        <v>1</v>
      </c>
      <c r="T105" s="54" t="str">
        <f t="shared" ca="1" si="32"/>
        <v>Contracción</v>
      </c>
      <c r="U105" s="49">
        <v>1</v>
      </c>
      <c r="V105" s="54" t="str">
        <f t="shared" ca="1" si="34"/>
        <v>Contracción</v>
      </c>
      <c r="W105" s="49">
        <v>1</v>
      </c>
      <c r="X105" s="54" t="str">
        <f t="shared" ca="1" si="36"/>
        <v>Contracción</v>
      </c>
      <c r="Y105" s="49">
        <v>1</v>
      </c>
      <c r="Z105" s="54" t="str">
        <f t="shared" ca="1" si="38"/>
        <v>Expansión</v>
      </c>
      <c r="AA105" s="49">
        <v>1</v>
      </c>
      <c r="AB105" s="54" t="str">
        <f t="shared" ca="1" si="40"/>
        <v>Expansión</v>
      </c>
      <c r="AC105" s="49">
        <v>1</v>
      </c>
    </row>
  </sheetData>
  <mergeCells count="9">
    <mergeCell ref="B14:H14"/>
    <mergeCell ref="B15:H15"/>
    <mergeCell ref="H4:H5"/>
    <mergeCell ref="B4:B5"/>
    <mergeCell ref="E4:E5"/>
    <mergeCell ref="F4:F5"/>
    <mergeCell ref="G4:G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B2:AA105"/>
  <sheetViews>
    <sheetView showRuler="0" topLeftCell="A2" zoomScaleNormal="100" workbookViewId="0">
      <selection activeCell="D6" sqref="D6"/>
    </sheetView>
  </sheetViews>
  <sheetFormatPr baseColWidth="10" defaultColWidth="11.42578125" defaultRowHeight="12"/>
  <cols>
    <col min="1" max="1" width="5.85546875" style="48" customWidth="1"/>
    <col min="2" max="2" width="30.85546875" style="48" customWidth="1"/>
    <col min="3" max="4" width="17.85546875" style="48" customWidth="1"/>
    <col min="5" max="5" width="17.85546875" style="49" customWidth="1"/>
    <col min="6" max="8" width="17.85546875" style="48" customWidth="1"/>
    <col min="9" max="12" width="11.42578125" style="48"/>
    <col min="13" max="13" width="3.42578125" style="48" bestFit="1" customWidth="1"/>
    <col min="14" max="14" width="17.28515625" style="48" bestFit="1" customWidth="1"/>
    <col min="15" max="15" width="1.85546875" style="48" bestFit="1" customWidth="1"/>
    <col min="16" max="16" width="11.42578125" style="48" bestFit="1" customWidth="1"/>
    <col min="17" max="17" width="1.85546875" style="48" bestFit="1" customWidth="1"/>
    <col min="18" max="18" width="23.7109375" style="48" bestFit="1" customWidth="1"/>
    <col min="19" max="19" width="1.85546875" style="48" bestFit="1" customWidth="1"/>
    <col min="20" max="20" width="11.7109375" style="48" bestFit="1" customWidth="1"/>
    <col min="21" max="21" width="1.85546875" style="48" bestFit="1" customWidth="1"/>
    <col min="22" max="22" width="9.140625" style="48" bestFit="1" customWidth="1"/>
    <col min="23" max="23" width="1.85546875" style="48" bestFit="1" customWidth="1"/>
    <col min="24" max="24" width="9.140625" style="48" bestFit="1" customWidth="1"/>
    <col min="25" max="25" width="1.85546875" style="48" bestFit="1" customWidth="1"/>
    <col min="26" max="26" width="15.28515625" style="48" bestFit="1" customWidth="1"/>
    <col min="27" max="27" width="1.85546875" style="48" bestFit="1" customWidth="1"/>
    <col min="28" max="16384" width="11.42578125" style="48"/>
  </cols>
  <sheetData>
    <row r="2" spans="2:27">
      <c r="I2" s="48">
        <v>4</v>
      </c>
      <c r="J2" s="50"/>
      <c r="K2" s="50"/>
    </row>
    <row r="3" spans="2:27" ht="12.75" thickBot="1">
      <c r="N3" s="49" t="s">
        <v>44</v>
      </c>
      <c r="P3" s="49" t="s">
        <v>35</v>
      </c>
      <c r="R3" s="49" t="s">
        <v>36</v>
      </c>
      <c r="T3" s="49" t="s">
        <v>37</v>
      </c>
      <c r="V3" s="49" t="s">
        <v>38</v>
      </c>
      <c r="X3" s="49" t="s">
        <v>39</v>
      </c>
      <c r="Z3" s="49" t="s">
        <v>40</v>
      </c>
    </row>
    <row r="4" spans="2:27" ht="27" customHeight="1">
      <c r="B4" s="228" t="s">
        <v>30</v>
      </c>
      <c r="C4" s="218" t="s">
        <v>93</v>
      </c>
      <c r="D4" s="218" t="s">
        <v>94</v>
      </c>
      <c r="E4" s="228" t="s">
        <v>62</v>
      </c>
      <c r="F4" s="228" t="s">
        <v>31</v>
      </c>
      <c r="G4" s="228" t="s">
        <v>32</v>
      </c>
      <c r="H4" s="220" t="s">
        <v>63</v>
      </c>
      <c r="M4" s="49">
        <f>mes_ant-100</f>
        <v>146</v>
      </c>
      <c r="N4" s="49" t="str">
        <f ca="1">IF(ROUND(INDIRECT(CONCATENATE("'","No Manufacturero","'!E",M4)),1)&gt;50,"Expansión",IF(ROUND(INDIRECT(CONCATENATE("'","No Manufacturero","'!E",M4)),1)=50,"Umbral","Contracción"))</f>
        <v>Expansión</v>
      </c>
      <c r="O4" s="49">
        <f ca="1">IF(O5=0,0,IF(N4=N5,1,0))</f>
        <v>0</v>
      </c>
      <c r="P4" s="49" t="str">
        <f ca="1">IF(ROUND(INDIRECT(CONCATENATE("'","No Manufacturero","'!H",M4)),1)&gt;50,"Expansión",IF(ROUND(INDIRECT(CONCATENATE("'","No Manufacturero","'!H",M4)),1)=50,"Umbral","Contracción"))</f>
        <v>Expansión</v>
      </c>
      <c r="Q4" s="49">
        <f ca="1">IF(Q5=0,0,IF(P4=P5,1,0))</f>
        <v>0</v>
      </c>
      <c r="R4" s="49" t="str">
        <f ca="1">IF(ROUND(INDIRECT(CONCATENATE("'","No Manufacturero","'!L",M4)),1)&gt;50,"Expansión",IF(ROUND(INDIRECT(CONCATENATE("'","No Manufacturero","'!L",M4)),1)=50,"Umbral","Contracción"))</f>
        <v>Expansión</v>
      </c>
      <c r="S4" s="49">
        <f ca="1">IF(S5=0,0,IF(R4=R5,1,0))</f>
        <v>0</v>
      </c>
      <c r="T4" s="49" t="str">
        <f ca="1">IF(ROUND(INDIRECT(CONCATENATE("'","No Manufacturero","'!S",M4)),1)&gt;50,"Expansión",IF(ROUND(INDIRECT(CONCATENATE("'","No Manufacturero","'!S",M4)),1)=50,"Umbral","Contracción"))</f>
        <v>Expansión</v>
      </c>
      <c r="U4" s="49">
        <f ca="1">IF(U5=0,0,IF(T4=T5,1,0))</f>
        <v>0</v>
      </c>
      <c r="V4" s="49" t="str">
        <f ca="1">IF(ROUND(INDIRECT(CONCATENATE("'","No Manufacturero","'!Z",M4)),1)&gt;50,"Expansión",IF(ROUND(INDIRECT(CONCATENATE("'","No Manufacturero","'!Z",M4)),1)=50,"Umbral","Contracción"))</f>
        <v>Contracción</v>
      </c>
      <c r="W4" s="49">
        <f ca="1">IF(W5=0,0,IF(V4=V5,1,0))</f>
        <v>0</v>
      </c>
      <c r="X4" s="49" t="str">
        <f ca="1">IF(ROUND(INDIRECT(CONCATENATE("'","No Manufacturero","'!AG",M4)),1)&gt;50,"Expansión",IF(ROUND(INDIRECT(CONCATENATE("'","No Manufacturero","'!AG",M4)),1)=50,"Umbral","Contracción"))</f>
        <v>Contracción</v>
      </c>
      <c r="Y4" s="49">
        <f ca="1">IF(Y5=0,0,IF(X4=X5,1,0))</f>
        <v>0</v>
      </c>
      <c r="Z4" s="49" t="str">
        <f ca="1">IF(ROUND(INDIRECT(CONCATENATE("'","No Manufacturero","'!AO",M4)),1)&gt;50,"Expansión",IF(ROUND(INDIRECT(CONCATENATE("'","No Manufacturero","'!AO",M4)),1)=50,"Umbral","Contracción"))</f>
        <v>Expansión</v>
      </c>
      <c r="AA4" s="49">
        <f ca="1">IF(AA5=0,0,IF(Z4=Z5,1,0))</f>
        <v>0</v>
      </c>
    </row>
    <row r="5" spans="2:27" ht="27" customHeight="1" thickBot="1">
      <c r="B5" s="217"/>
      <c r="C5" s="219"/>
      <c r="D5" s="219"/>
      <c r="E5" s="217"/>
      <c r="F5" s="217"/>
      <c r="G5" s="217" t="s">
        <v>33</v>
      </c>
      <c r="H5" s="221"/>
      <c r="M5" s="49">
        <f>M4+1</f>
        <v>147</v>
      </c>
      <c r="N5" s="49" t="str">
        <f t="shared" ref="N5:N54" ca="1" si="0">IF(ROUND(INDIRECT(CONCATENATE("'","No Manufacturero","'!E",M5)),1)&gt;50,"Expansión",IF(ROUND(INDIRECT(CONCATENATE("'","No Manufacturero","'!E",M5)),1)=50,"Umbral","Contracción"))</f>
        <v>Contracción</v>
      </c>
      <c r="O5" s="49">
        <f t="shared" ref="O5:O54" ca="1" si="1">IF(O6=0,0,IF(N5=N6,1,0))</f>
        <v>0</v>
      </c>
      <c r="P5" s="49" t="str">
        <f t="shared" ref="P5:P54" ca="1" si="2">IF(ROUND(INDIRECT(CONCATENATE("'","No Manufacturero","'!H",M5)),1)&gt;50,"Expansión",IF(ROUND(INDIRECT(CONCATENATE("'","No Manufacturero","'!H",M5)),1)=50,"Umbral","Contracción"))</f>
        <v>Contracción</v>
      </c>
      <c r="Q5" s="49">
        <f t="shared" ref="Q5:Q54" ca="1" si="3">IF(Q6=0,0,IF(P5=P6,1,0))</f>
        <v>0</v>
      </c>
      <c r="R5" s="49" t="str">
        <f t="shared" ref="R5:R54" ca="1" si="4">IF(ROUND(INDIRECT(CONCATENATE("'","No Manufacturero","'!L",M5)),1)&gt;50,"Expansión",IF(ROUND(INDIRECT(CONCATENATE("'","No Manufacturero","'!L",M5)),1)=50,"Umbral","Contracción"))</f>
        <v>Contracción</v>
      </c>
      <c r="S5" s="49">
        <f t="shared" ref="S5:S54" ca="1" si="5">IF(S6=0,0,IF(R5=R6,1,0))</f>
        <v>0</v>
      </c>
      <c r="T5" s="49" t="str">
        <f t="shared" ref="T5:T54" ca="1" si="6">IF(ROUND(INDIRECT(CONCATENATE("'","No Manufacturero","'!S",M5)),1)&gt;50,"Expansión",IF(ROUND(INDIRECT(CONCATENATE("'","No Manufacturero","'!S",M5)),1)=50,"Umbral","Contracción"))</f>
        <v>Expansión</v>
      </c>
      <c r="U5" s="49">
        <f t="shared" ref="U5:U54" ca="1" si="7">IF(U6=0,0,IF(T5=T6,1,0))</f>
        <v>0</v>
      </c>
      <c r="V5" s="49" t="str">
        <f t="shared" ref="V5:V54" ca="1" si="8">IF(ROUND(INDIRECT(CONCATENATE("'","No Manufacturero","'!Z",M5)),1)&gt;50,"Expansión",IF(ROUND(INDIRECT(CONCATENATE("'","No Manufacturero","'!Z",M5)),1)=50,"Umbral","Contracción"))</f>
        <v>Contracción</v>
      </c>
      <c r="W5" s="49">
        <f t="shared" ref="W5:W54" ca="1" si="9">IF(W6=0,0,IF(V5=V6,1,0))</f>
        <v>0</v>
      </c>
      <c r="X5" s="49" t="str">
        <f t="shared" ref="X5:X54" ca="1" si="10">IF(ROUND(INDIRECT(CONCATENATE("'","No Manufacturero","'!AG",M5)),1)&gt;50,"Expansión",IF(ROUND(INDIRECT(CONCATENATE("'","No Manufacturero","'!AG",M5)),1)=50,"Umbral","Contracción"))</f>
        <v>Contracción</v>
      </c>
      <c r="Y5" s="49">
        <f t="shared" ref="Y5:Y54" ca="1" si="11">IF(Y6=0,0,IF(X5=X6,1,0))</f>
        <v>0</v>
      </c>
      <c r="Z5" s="49" t="str">
        <f t="shared" ref="Z5:Z54" ca="1" si="12">IF(ROUND(INDIRECT(CONCATENATE("'","No Manufacturero","'!AO",M5)),1)&gt;50,"Expansión",IF(ROUND(INDIRECT(CONCATENATE("'","No Manufacturero","'!AO",M5)),1)=50,"Umbral","Contracción"))</f>
        <v>Expansión</v>
      </c>
      <c r="AA5" s="49">
        <f t="shared" ref="AA5:AA54" ca="1" si="13">IF(AA6=0,0,IF(Z5=Z6,1,0))</f>
        <v>0</v>
      </c>
    </row>
    <row r="6" spans="2:27" ht="27" customHeight="1">
      <c r="B6" s="68" t="s">
        <v>44</v>
      </c>
      <c r="C6" s="69">
        <f ca="1">ROUND(INDIRECT(CONCATENATE("'","No Manufacturero","'!E",mes_ant)),1)</f>
        <v>49.6</v>
      </c>
      <c r="D6" s="69">
        <f ca="1">ROUND(INDIRECT(CONCATENATE("'","No Manufacturero","'!E",mes_pre)),1)</f>
        <v>48.6</v>
      </c>
      <c r="E6" s="70">
        <f t="shared" ref="E6:E12" ca="1" si="14">-(C6-D6)</f>
        <v>-1</v>
      </c>
      <c r="F6" s="71" t="str">
        <f ca="1">IF(D6&gt;50,"Expansión",IF(D6=50,"Umbral","Contracción"))</f>
        <v>Contracción</v>
      </c>
      <c r="G6" s="72" t="str">
        <f ca="1">IF(AND(OR(AND(C6&lt;50,D6&lt;=50),AND(C6&gt;50,D6&gt;=50)),C6&lt;&gt;50),IF(AND(F6="Expansión",E6&gt;0),"Más rápida",IF(AND(F6="Expansión",E6=0),"Igual",IF(AND(F6="Expansión",E6&lt;0),"Menos rápida",IF(F6="Umbral","-",IF(AND(F6="Contracción",E6&gt;0),"Menos rápida",IF(AND(F6="Contracción",E6=0),"Igual","Más rápida")))))),"-")</f>
        <v>Más rápida</v>
      </c>
      <c r="H6" s="71">
        <f ca="1">SUM(O4:O105)</f>
        <v>4</v>
      </c>
      <c r="M6" s="49">
        <f t="shared" ref="M6:M54" si="15">M5+1</f>
        <v>148</v>
      </c>
      <c r="N6" s="49" t="str">
        <f t="shared" ca="1" si="0"/>
        <v>Contracción</v>
      </c>
      <c r="O6" s="49">
        <f t="shared" ca="1" si="1"/>
        <v>0</v>
      </c>
      <c r="P6" s="49" t="str">
        <f t="shared" ca="1" si="2"/>
        <v>Contracción</v>
      </c>
      <c r="Q6" s="49">
        <f t="shared" ca="1" si="3"/>
        <v>0</v>
      </c>
      <c r="R6" s="49" t="str">
        <f t="shared" ca="1" si="4"/>
        <v>Contracción</v>
      </c>
      <c r="S6" s="49">
        <f t="shared" ca="1" si="5"/>
        <v>0</v>
      </c>
      <c r="T6" s="49" t="str">
        <f t="shared" ca="1" si="6"/>
        <v>Contracción</v>
      </c>
      <c r="U6" s="49">
        <f t="shared" ca="1" si="7"/>
        <v>0</v>
      </c>
      <c r="V6" s="49" t="str">
        <f t="shared" ca="1" si="8"/>
        <v>Contracción</v>
      </c>
      <c r="W6" s="49">
        <f t="shared" ca="1" si="9"/>
        <v>0</v>
      </c>
      <c r="X6" s="49" t="str">
        <f t="shared" ca="1" si="10"/>
        <v>Contracción</v>
      </c>
      <c r="Y6" s="49">
        <f t="shared" ca="1" si="11"/>
        <v>0</v>
      </c>
      <c r="Z6" s="49" t="str">
        <f t="shared" ca="1" si="12"/>
        <v>Expansión</v>
      </c>
      <c r="AA6" s="49">
        <f t="shared" ca="1" si="13"/>
        <v>0</v>
      </c>
    </row>
    <row r="7" spans="2:27" ht="27" customHeight="1">
      <c r="B7" s="72" t="s">
        <v>35</v>
      </c>
      <c r="C7" s="69">
        <f ca="1">ROUND(INDIRECT(CONCATENATE("'","No Manufacturero","'!H",mes_ant)),1)</f>
        <v>49.2</v>
      </c>
      <c r="D7" s="69">
        <f ca="1">ROUND(INDIRECT(CONCATENATE("'","No Manufacturero","'!H",mes_pre)),1)</f>
        <v>49</v>
      </c>
      <c r="E7" s="70">
        <f t="shared" ca="1" si="14"/>
        <v>-0.20000000000000284</v>
      </c>
      <c r="F7" s="71" t="str">
        <f t="shared" ref="F7:F12" ca="1" si="16">IF(D7&gt;50,"Expansión",IF(D7=50,"Umbral","Contracción"))</f>
        <v>Contracción</v>
      </c>
      <c r="G7" s="72" t="str">
        <f t="shared" ref="G7:G12" ca="1" si="17">IF(AND(OR(AND(C7&lt;50,D7&lt;=50),AND(C7&gt;50,D7&gt;=50)),C7&lt;&gt;50),IF(AND(F7="Expansión",E7&gt;0),"Más rápida",IF(AND(F7="Expansión",E7=0),"Igual",IF(AND(F7="Expansión",E7&lt;0),"Menos rápida",IF(F7="Umbral","-",IF(AND(F7="Contracción",E7&gt;0),"Menos rápida",IF(AND(F7="Contracción",E7=0),"Igual","Más rápida")))))),"-")</f>
        <v>Más rápida</v>
      </c>
      <c r="H7" s="73">
        <f ca="1">SUM(Q4:Q105)</f>
        <v>6</v>
      </c>
      <c r="M7" s="49">
        <f t="shared" si="15"/>
        <v>149</v>
      </c>
      <c r="N7" s="49" t="str">
        <f t="shared" ca="1" si="0"/>
        <v>Contracción</v>
      </c>
      <c r="O7" s="49">
        <f t="shared" ca="1" si="1"/>
        <v>0</v>
      </c>
      <c r="P7" s="49" t="str">
        <f t="shared" ca="1" si="2"/>
        <v>Contracción</v>
      </c>
      <c r="Q7" s="49">
        <f t="shared" ca="1" si="3"/>
        <v>0</v>
      </c>
      <c r="R7" s="49" t="str">
        <f t="shared" ca="1" si="4"/>
        <v>Contracción</v>
      </c>
      <c r="S7" s="49">
        <f t="shared" ca="1" si="5"/>
        <v>0</v>
      </c>
      <c r="T7" s="49" t="str">
        <f t="shared" ca="1" si="6"/>
        <v>Contracción</v>
      </c>
      <c r="U7" s="49">
        <f t="shared" ca="1" si="7"/>
        <v>0</v>
      </c>
      <c r="V7" s="49" t="str">
        <f t="shared" ca="1" si="8"/>
        <v>Contracción</v>
      </c>
      <c r="W7" s="49">
        <f t="shared" ca="1" si="9"/>
        <v>0</v>
      </c>
      <c r="X7" s="49" t="str">
        <f t="shared" ca="1" si="10"/>
        <v>Contracción</v>
      </c>
      <c r="Y7" s="49">
        <f t="shared" ca="1" si="11"/>
        <v>0</v>
      </c>
      <c r="Z7" s="49" t="str">
        <f t="shared" ca="1" si="12"/>
        <v>Expansión</v>
      </c>
      <c r="AA7" s="49">
        <f t="shared" ca="1" si="13"/>
        <v>0</v>
      </c>
    </row>
    <row r="8" spans="2:27" ht="27" customHeight="1">
      <c r="B8" s="72" t="s">
        <v>36</v>
      </c>
      <c r="C8" s="69">
        <f ca="1">ROUND(INDIRECT(CONCATENATE("'","No Manufacturero","'!L",mes_ant)),1)</f>
        <v>47.7</v>
      </c>
      <c r="D8" s="69">
        <f ca="1">ROUND(INDIRECT(CONCATENATE("'","No Manufacturero","'!L",mes_pre)),1)</f>
        <v>46.7</v>
      </c>
      <c r="E8" s="70">
        <f t="shared" ca="1" si="14"/>
        <v>-1</v>
      </c>
      <c r="F8" s="71" t="str">
        <f t="shared" ca="1" si="16"/>
        <v>Contracción</v>
      </c>
      <c r="G8" s="72" t="str">
        <f t="shared" ca="1" si="17"/>
        <v>Más rápida</v>
      </c>
      <c r="H8" s="73">
        <f ca="1">SUM(S4:S105)</f>
        <v>4</v>
      </c>
      <c r="M8" s="49">
        <f t="shared" si="15"/>
        <v>150</v>
      </c>
      <c r="N8" s="49" t="str">
        <f t="shared" ca="1" si="0"/>
        <v>Contracción</v>
      </c>
      <c r="O8" s="49">
        <f t="shared" ca="1" si="1"/>
        <v>0</v>
      </c>
      <c r="P8" s="49" t="str">
        <f t="shared" ca="1" si="2"/>
        <v>Contracción</v>
      </c>
      <c r="Q8" s="49">
        <f t="shared" ca="1" si="3"/>
        <v>0</v>
      </c>
      <c r="R8" s="49" t="str">
        <f t="shared" ca="1" si="4"/>
        <v>Contracción</v>
      </c>
      <c r="S8" s="49">
        <f t="shared" ca="1" si="5"/>
        <v>0</v>
      </c>
      <c r="T8" s="49" t="str">
        <f t="shared" ca="1" si="6"/>
        <v>Contracción</v>
      </c>
      <c r="U8" s="49">
        <f t="shared" ca="1" si="7"/>
        <v>0</v>
      </c>
      <c r="V8" s="49" t="str">
        <f t="shared" ca="1" si="8"/>
        <v>Contracción</v>
      </c>
      <c r="W8" s="49">
        <f t="shared" ca="1" si="9"/>
        <v>0</v>
      </c>
      <c r="X8" s="49" t="str">
        <f t="shared" ca="1" si="10"/>
        <v>Contracción</v>
      </c>
      <c r="Y8" s="49">
        <f t="shared" ca="1" si="11"/>
        <v>0</v>
      </c>
      <c r="Z8" s="49" t="str">
        <f t="shared" ca="1" si="12"/>
        <v>Expansión</v>
      </c>
      <c r="AA8" s="49">
        <f t="shared" ca="1" si="13"/>
        <v>0</v>
      </c>
    </row>
    <row r="9" spans="2:27" ht="27" customHeight="1">
      <c r="B9" s="72" t="s">
        <v>37</v>
      </c>
      <c r="C9" s="69">
        <f ca="1">ROUND(INDIRECT(CONCATENATE("'","No Manufacturero","'!S",mes_ant)),1)</f>
        <v>49.6</v>
      </c>
      <c r="D9" s="69">
        <f ca="1">ROUND(INDIRECT(CONCATENATE("'","No Manufacturero","'!S",mes_pre)),1)</f>
        <v>47.8</v>
      </c>
      <c r="E9" s="70">
        <f t="shared" ca="1" si="14"/>
        <v>-1.8000000000000043</v>
      </c>
      <c r="F9" s="71" t="str">
        <f t="shared" ca="1" si="16"/>
        <v>Contracción</v>
      </c>
      <c r="G9" s="72" t="str">
        <f t="shared" ca="1" si="17"/>
        <v>Más rápida</v>
      </c>
      <c r="H9" s="73">
        <f ca="1">SUM(U4:U105)</f>
        <v>4</v>
      </c>
      <c r="M9" s="49">
        <f t="shared" si="15"/>
        <v>151</v>
      </c>
      <c r="N9" s="49" t="str">
        <f t="shared" ca="1" si="0"/>
        <v>Contracción</v>
      </c>
      <c r="O9" s="49">
        <f t="shared" ca="1" si="1"/>
        <v>0</v>
      </c>
      <c r="P9" s="49" t="str">
        <f t="shared" ca="1" si="2"/>
        <v>Contracción</v>
      </c>
      <c r="Q9" s="49">
        <f t="shared" ca="1" si="3"/>
        <v>0</v>
      </c>
      <c r="R9" s="49" t="str">
        <f t="shared" ca="1" si="4"/>
        <v>Contracción</v>
      </c>
      <c r="S9" s="49">
        <f t="shared" ca="1" si="5"/>
        <v>0</v>
      </c>
      <c r="T9" s="49" t="str">
        <f t="shared" ca="1" si="6"/>
        <v>Contracción</v>
      </c>
      <c r="U9" s="49">
        <f t="shared" ca="1" si="7"/>
        <v>0</v>
      </c>
      <c r="V9" s="49" t="str">
        <f t="shared" ca="1" si="8"/>
        <v>Contracción</v>
      </c>
      <c r="W9" s="49">
        <f t="shared" ca="1" si="9"/>
        <v>0</v>
      </c>
      <c r="X9" s="49" t="str">
        <f t="shared" ca="1" si="10"/>
        <v>Contracción</v>
      </c>
      <c r="Y9" s="49">
        <f t="shared" ca="1" si="11"/>
        <v>0</v>
      </c>
      <c r="Z9" s="49" t="str">
        <f t="shared" ca="1" si="12"/>
        <v>Expansión</v>
      </c>
      <c r="AA9" s="49">
        <f t="shared" ca="1" si="13"/>
        <v>0</v>
      </c>
    </row>
    <row r="10" spans="2:27" ht="27" customHeight="1">
      <c r="B10" s="72" t="s">
        <v>38</v>
      </c>
      <c r="C10" s="69">
        <f ca="1">ROUND(INDIRECT(CONCATENATE("'","No Manufacturero","'!Z",mes_ant)),1)</f>
        <v>48.8</v>
      </c>
      <c r="D10" s="69">
        <f ca="1">ROUND(INDIRECT(CONCATENATE("'","No Manufacturero","'!Z",mes_pre)),1)</f>
        <v>47.8</v>
      </c>
      <c r="E10" s="70">
        <f t="shared" ca="1" si="14"/>
        <v>-1</v>
      </c>
      <c r="F10" s="71" t="str">
        <f ca="1">IF(D10&gt;50,"Expansión",IF(D10=50,"Umbral","Contracción"))</f>
        <v>Contracción</v>
      </c>
      <c r="G10" s="72" t="str">
        <f t="shared" ca="1" si="17"/>
        <v>Más rápida</v>
      </c>
      <c r="H10" s="73">
        <f ca="1">SUM(W4:W105)</f>
        <v>4</v>
      </c>
      <c r="M10" s="49">
        <f t="shared" si="15"/>
        <v>152</v>
      </c>
      <c r="N10" s="49" t="str">
        <f t="shared" ca="1" si="0"/>
        <v>Contracción</v>
      </c>
      <c r="O10" s="49">
        <f t="shared" ca="1" si="1"/>
        <v>0</v>
      </c>
      <c r="P10" s="49" t="str">
        <f t="shared" ca="1" si="2"/>
        <v>Contracción</v>
      </c>
      <c r="Q10" s="49">
        <f t="shared" ca="1" si="3"/>
        <v>0</v>
      </c>
      <c r="R10" s="49" t="str">
        <f t="shared" ca="1" si="4"/>
        <v>Contracción</v>
      </c>
      <c r="S10" s="49">
        <f t="shared" ca="1" si="5"/>
        <v>0</v>
      </c>
      <c r="T10" s="49" t="str">
        <f t="shared" ca="1" si="6"/>
        <v>Contracción</v>
      </c>
      <c r="U10" s="49">
        <f t="shared" ca="1" si="7"/>
        <v>0</v>
      </c>
      <c r="V10" s="49" t="str">
        <f t="shared" ca="1" si="8"/>
        <v>Contracción</v>
      </c>
      <c r="W10" s="49">
        <f t="shared" ca="1" si="9"/>
        <v>0</v>
      </c>
      <c r="X10" s="49" t="str">
        <f t="shared" ca="1" si="10"/>
        <v>Contracción</v>
      </c>
      <c r="Y10" s="49">
        <f t="shared" ca="1" si="11"/>
        <v>0</v>
      </c>
      <c r="Z10" s="49" t="str">
        <f t="shared" ca="1" si="12"/>
        <v>Expansión</v>
      </c>
      <c r="AA10" s="49">
        <f t="shared" ca="1" si="13"/>
        <v>0</v>
      </c>
    </row>
    <row r="11" spans="2:27" ht="27" customHeight="1">
      <c r="B11" s="72" t="s">
        <v>39</v>
      </c>
      <c r="C11" s="69">
        <f ca="1">ROUND(INDIRECT(CONCATENATE("'","No Manufacturero","'!AG",mes_ant)),1)</f>
        <v>48.5</v>
      </c>
      <c r="D11" s="69">
        <f ca="1">ROUND(INDIRECT(CONCATENATE("'","No Manufacturero","'!AG",mes_pre)),1)</f>
        <v>47.2</v>
      </c>
      <c r="E11" s="70">
        <f t="shared" ca="1" si="14"/>
        <v>-1.2999999999999972</v>
      </c>
      <c r="F11" s="71" t="str">
        <f t="shared" ca="1" si="16"/>
        <v>Contracción</v>
      </c>
      <c r="G11" s="72" t="str">
        <f t="shared" ca="1" si="17"/>
        <v>Más rápida</v>
      </c>
      <c r="H11" s="73">
        <f ca="1">SUM(Y4:Y105)</f>
        <v>9</v>
      </c>
      <c r="M11" s="49">
        <f t="shared" si="15"/>
        <v>153</v>
      </c>
      <c r="N11" s="49" t="str">
        <f t="shared" ca="1" si="0"/>
        <v>Expansión</v>
      </c>
      <c r="O11" s="49">
        <f t="shared" ca="1" si="1"/>
        <v>0</v>
      </c>
      <c r="P11" s="49" t="str">
        <f t="shared" ca="1" si="2"/>
        <v>Expansión</v>
      </c>
      <c r="Q11" s="49">
        <f t="shared" ca="1" si="3"/>
        <v>0</v>
      </c>
      <c r="R11" s="49" t="str">
        <f t="shared" ca="1" si="4"/>
        <v>Expansión</v>
      </c>
      <c r="S11" s="49">
        <f t="shared" ca="1" si="5"/>
        <v>0</v>
      </c>
      <c r="T11" s="49" t="str">
        <f t="shared" ca="1" si="6"/>
        <v>Expansión</v>
      </c>
      <c r="U11" s="49">
        <f t="shared" ca="1" si="7"/>
        <v>0</v>
      </c>
      <c r="V11" s="49" t="str">
        <f t="shared" ca="1" si="8"/>
        <v>Expansión</v>
      </c>
      <c r="W11" s="49">
        <f t="shared" ca="1" si="9"/>
        <v>0</v>
      </c>
      <c r="X11" s="49" t="str">
        <f t="shared" ca="1" si="10"/>
        <v>Contracción</v>
      </c>
      <c r="Y11" s="49">
        <f t="shared" ca="1" si="11"/>
        <v>0</v>
      </c>
      <c r="Z11" s="49" t="str">
        <f t="shared" ca="1" si="12"/>
        <v>Expansión</v>
      </c>
      <c r="AA11" s="49">
        <f t="shared" ca="1" si="13"/>
        <v>0</v>
      </c>
    </row>
    <row r="12" spans="2:27" ht="27" customHeight="1">
      <c r="B12" s="72" t="s">
        <v>40</v>
      </c>
      <c r="C12" s="69">
        <f ca="1">ROUND(INDIRECT(CONCATENATE("'","No Manufacturero","'!AO",mes_ant)),1)</f>
        <v>51.8</v>
      </c>
      <c r="D12" s="69">
        <f ca="1">ROUND(INDIRECT(CONCATENATE("'","No Manufacturero","'!AO",mes_pre)),1)</f>
        <v>51.8</v>
      </c>
      <c r="E12" s="70">
        <f t="shared" ca="1" si="14"/>
        <v>0</v>
      </c>
      <c r="F12" s="71" t="str">
        <f t="shared" ca="1" si="16"/>
        <v>Expansión</v>
      </c>
      <c r="G12" s="72" t="str">
        <f t="shared" ca="1" si="17"/>
        <v>Igual</v>
      </c>
      <c r="H12" s="73">
        <f ca="1">SUM(AA4:AA105)</f>
        <v>12</v>
      </c>
      <c r="M12" s="49">
        <f t="shared" si="15"/>
        <v>154</v>
      </c>
      <c r="N12" s="49" t="str">
        <f t="shared" ca="1" si="0"/>
        <v>Expansión</v>
      </c>
      <c r="O12" s="49">
        <f t="shared" ca="1" si="1"/>
        <v>0</v>
      </c>
      <c r="P12" s="49" t="str">
        <f t="shared" ca="1" si="2"/>
        <v>Expansión</v>
      </c>
      <c r="Q12" s="49">
        <f t="shared" ca="1" si="3"/>
        <v>0</v>
      </c>
      <c r="R12" s="49" t="str">
        <f t="shared" ca="1" si="4"/>
        <v>Expansión</v>
      </c>
      <c r="S12" s="49">
        <f t="shared" ca="1" si="5"/>
        <v>0</v>
      </c>
      <c r="T12" s="49" t="str">
        <f t="shared" ca="1" si="6"/>
        <v>Expansión</v>
      </c>
      <c r="U12" s="49">
        <f t="shared" ca="1" si="7"/>
        <v>0</v>
      </c>
      <c r="V12" s="49" t="str">
        <f t="shared" ca="1" si="8"/>
        <v>Expansión</v>
      </c>
      <c r="W12" s="49">
        <f t="shared" ca="1" si="9"/>
        <v>0</v>
      </c>
      <c r="X12" s="49" t="str">
        <f t="shared" ca="1" si="10"/>
        <v>Expansión</v>
      </c>
      <c r="Y12" s="49">
        <f t="shared" ca="1" si="11"/>
        <v>0</v>
      </c>
      <c r="Z12" s="49" t="str">
        <f t="shared" ca="1" si="12"/>
        <v>Expansión</v>
      </c>
      <c r="AA12" s="49">
        <f t="shared" ca="1" si="13"/>
        <v>0</v>
      </c>
    </row>
    <row r="13" spans="2:27" ht="17.100000000000001" customHeight="1">
      <c r="B13" s="222" t="s">
        <v>42</v>
      </c>
      <c r="C13" s="223"/>
      <c r="D13" s="223"/>
      <c r="E13" s="223"/>
      <c r="F13" s="223"/>
      <c r="G13" s="223"/>
      <c r="H13" s="224"/>
      <c r="M13" s="49">
        <f t="shared" si="15"/>
        <v>155</v>
      </c>
      <c r="N13" s="49" t="str">
        <f t="shared" ca="1" si="0"/>
        <v>Expansión</v>
      </c>
      <c r="O13" s="49">
        <f t="shared" ca="1" si="1"/>
        <v>0</v>
      </c>
      <c r="P13" s="49" t="str">
        <f t="shared" ca="1" si="2"/>
        <v>Expansión</v>
      </c>
      <c r="Q13" s="49">
        <f t="shared" ca="1" si="3"/>
        <v>0</v>
      </c>
      <c r="R13" s="49" t="str">
        <f t="shared" ca="1" si="4"/>
        <v>Expansión</v>
      </c>
      <c r="S13" s="49">
        <f t="shared" ca="1" si="5"/>
        <v>0</v>
      </c>
      <c r="T13" s="49" t="str">
        <f t="shared" ca="1" si="6"/>
        <v>Expansión</v>
      </c>
      <c r="U13" s="49">
        <f t="shared" ca="1" si="7"/>
        <v>0</v>
      </c>
      <c r="V13" s="49" t="str">
        <f t="shared" ca="1" si="8"/>
        <v>Expansión</v>
      </c>
      <c r="W13" s="49">
        <f t="shared" ca="1" si="9"/>
        <v>0</v>
      </c>
      <c r="X13" s="49" t="str">
        <f t="shared" ca="1" si="10"/>
        <v>Expansión</v>
      </c>
      <c r="Y13" s="49">
        <f t="shared" ca="1" si="11"/>
        <v>0</v>
      </c>
      <c r="Z13" s="49" t="str">
        <f t="shared" ca="1" si="12"/>
        <v>Contracción</v>
      </c>
      <c r="AA13" s="49">
        <f t="shared" ca="1" si="13"/>
        <v>0</v>
      </c>
    </row>
    <row r="14" spans="2:27" ht="17.100000000000001" customHeight="1">
      <c r="B14" s="225" t="s">
        <v>43</v>
      </c>
      <c r="C14" s="226"/>
      <c r="D14" s="226"/>
      <c r="E14" s="226"/>
      <c r="F14" s="226"/>
      <c r="G14" s="226"/>
      <c r="H14" s="227"/>
      <c r="M14" s="49">
        <f t="shared" si="15"/>
        <v>156</v>
      </c>
      <c r="N14" s="49" t="str">
        <f t="shared" ca="1" si="0"/>
        <v>Expansión</v>
      </c>
      <c r="O14" s="49">
        <f t="shared" ca="1" si="1"/>
        <v>0</v>
      </c>
      <c r="P14" s="49" t="str">
        <f t="shared" ca="1" si="2"/>
        <v>Expansión</v>
      </c>
      <c r="Q14" s="49">
        <f t="shared" ca="1" si="3"/>
        <v>0</v>
      </c>
      <c r="R14" s="49" t="str">
        <f t="shared" ca="1" si="4"/>
        <v>Expansión</v>
      </c>
      <c r="S14" s="49">
        <f t="shared" ca="1" si="5"/>
        <v>0</v>
      </c>
      <c r="T14" s="49" t="str">
        <f t="shared" ca="1" si="6"/>
        <v>Expansión</v>
      </c>
      <c r="U14" s="49">
        <f t="shared" ca="1" si="7"/>
        <v>0</v>
      </c>
      <c r="V14" s="49" t="str">
        <f t="shared" ca="1" si="8"/>
        <v>Expansión</v>
      </c>
      <c r="W14" s="49">
        <f t="shared" ca="1" si="9"/>
        <v>0</v>
      </c>
      <c r="X14" s="49" t="str">
        <f t="shared" ca="1" si="10"/>
        <v>Expansión</v>
      </c>
      <c r="Y14" s="49">
        <f t="shared" ca="1" si="11"/>
        <v>0</v>
      </c>
      <c r="Z14" s="49" t="str">
        <f t="shared" ca="1" si="12"/>
        <v>Expansión</v>
      </c>
      <c r="AA14" s="49">
        <f t="shared" ca="1" si="13"/>
        <v>0</v>
      </c>
    </row>
    <row r="15" spans="2:27">
      <c r="M15" s="49">
        <f t="shared" si="15"/>
        <v>157</v>
      </c>
      <c r="N15" s="49" t="str">
        <f t="shared" ca="1" si="0"/>
        <v>Expansión</v>
      </c>
      <c r="O15" s="49">
        <f t="shared" ca="1" si="1"/>
        <v>0</v>
      </c>
      <c r="P15" s="49" t="str">
        <f t="shared" ca="1" si="2"/>
        <v>Expansión</v>
      </c>
      <c r="Q15" s="49">
        <f t="shared" ca="1" si="3"/>
        <v>0</v>
      </c>
      <c r="R15" s="49" t="str">
        <f t="shared" ca="1" si="4"/>
        <v>Expansión</v>
      </c>
      <c r="S15" s="49">
        <f t="shared" ca="1" si="5"/>
        <v>0</v>
      </c>
      <c r="T15" s="49" t="str">
        <f t="shared" ca="1" si="6"/>
        <v>Expansión</v>
      </c>
      <c r="U15" s="49">
        <f t="shared" ca="1" si="7"/>
        <v>0</v>
      </c>
      <c r="V15" s="49" t="str">
        <f t="shared" ca="1" si="8"/>
        <v>Expansión</v>
      </c>
      <c r="W15" s="49">
        <f t="shared" ca="1" si="9"/>
        <v>0</v>
      </c>
      <c r="X15" s="49" t="str">
        <f t="shared" ca="1" si="10"/>
        <v>Contracción</v>
      </c>
      <c r="Y15" s="49">
        <f t="shared" ca="1" si="11"/>
        <v>0</v>
      </c>
      <c r="Z15" s="49" t="str">
        <f t="shared" ca="1" si="12"/>
        <v>Expansión</v>
      </c>
      <c r="AA15" s="49">
        <f t="shared" ca="1" si="13"/>
        <v>0</v>
      </c>
    </row>
    <row r="16" spans="2:27">
      <c r="M16" s="49">
        <f t="shared" si="15"/>
        <v>158</v>
      </c>
      <c r="N16" s="49" t="str">
        <f t="shared" ca="1" si="0"/>
        <v>Expansión</v>
      </c>
      <c r="O16" s="49">
        <f t="shared" ca="1" si="1"/>
        <v>0</v>
      </c>
      <c r="P16" s="49" t="str">
        <f t="shared" ca="1" si="2"/>
        <v>Expansión</v>
      </c>
      <c r="Q16" s="49">
        <f t="shared" ca="1" si="3"/>
        <v>0</v>
      </c>
      <c r="R16" s="49" t="str">
        <f t="shared" ca="1" si="4"/>
        <v>Expansión</v>
      </c>
      <c r="S16" s="49">
        <f t="shared" ca="1" si="5"/>
        <v>0</v>
      </c>
      <c r="T16" s="49" t="str">
        <f t="shared" ca="1" si="6"/>
        <v>Expansión</v>
      </c>
      <c r="U16" s="49">
        <f t="shared" ca="1" si="7"/>
        <v>0</v>
      </c>
      <c r="V16" s="49" t="str">
        <f t="shared" ca="1" si="8"/>
        <v>Expansión</v>
      </c>
      <c r="W16" s="49">
        <f t="shared" ca="1" si="9"/>
        <v>0</v>
      </c>
      <c r="X16" s="49" t="str">
        <f t="shared" ca="1" si="10"/>
        <v>Contracción</v>
      </c>
      <c r="Y16" s="49">
        <f t="shared" ca="1" si="11"/>
        <v>0</v>
      </c>
      <c r="Z16" s="49" t="str">
        <f t="shared" ca="1" si="12"/>
        <v>Expansión</v>
      </c>
      <c r="AA16" s="49">
        <f t="shared" ca="1" si="13"/>
        <v>0</v>
      </c>
    </row>
    <row r="17" spans="13:27">
      <c r="M17" s="49">
        <f t="shared" si="15"/>
        <v>159</v>
      </c>
      <c r="N17" s="49" t="str">
        <f t="shared" ca="1" si="0"/>
        <v>Expansión</v>
      </c>
      <c r="O17" s="49">
        <f t="shared" ca="1" si="1"/>
        <v>0</v>
      </c>
      <c r="P17" s="49" t="str">
        <f t="shared" ca="1" si="2"/>
        <v>Expansión</v>
      </c>
      <c r="Q17" s="49">
        <f t="shared" ca="1" si="3"/>
        <v>0</v>
      </c>
      <c r="R17" s="49" t="str">
        <f t="shared" ca="1" si="4"/>
        <v>Expansión</v>
      </c>
      <c r="S17" s="49">
        <f t="shared" ca="1" si="5"/>
        <v>0</v>
      </c>
      <c r="T17" s="49" t="str">
        <f t="shared" ca="1" si="6"/>
        <v>Expansión</v>
      </c>
      <c r="U17" s="49">
        <f t="shared" ca="1" si="7"/>
        <v>0</v>
      </c>
      <c r="V17" s="49" t="str">
        <f t="shared" ca="1" si="8"/>
        <v>Expansión</v>
      </c>
      <c r="W17" s="49">
        <f t="shared" ca="1" si="9"/>
        <v>0</v>
      </c>
      <c r="X17" s="49" t="str">
        <f t="shared" ca="1" si="10"/>
        <v>Expansión</v>
      </c>
      <c r="Y17" s="49">
        <f t="shared" ca="1" si="11"/>
        <v>0</v>
      </c>
      <c r="Z17" s="49" t="str">
        <f t="shared" ca="1" si="12"/>
        <v>Expansión</v>
      </c>
      <c r="AA17" s="49">
        <f t="shared" ca="1" si="13"/>
        <v>0</v>
      </c>
    </row>
    <row r="18" spans="13:27">
      <c r="M18" s="49">
        <f t="shared" si="15"/>
        <v>160</v>
      </c>
      <c r="N18" s="49" t="str">
        <f t="shared" ca="1" si="0"/>
        <v>Expansión</v>
      </c>
      <c r="O18" s="49">
        <f t="shared" ca="1" si="1"/>
        <v>0</v>
      </c>
      <c r="P18" s="49" t="str">
        <f t="shared" ca="1" si="2"/>
        <v>Expansión</v>
      </c>
      <c r="Q18" s="49">
        <f t="shared" ca="1" si="3"/>
        <v>0</v>
      </c>
      <c r="R18" s="49" t="str">
        <f t="shared" ca="1" si="4"/>
        <v>Expansión</v>
      </c>
      <c r="S18" s="49">
        <f t="shared" ca="1" si="5"/>
        <v>0</v>
      </c>
      <c r="T18" s="49" t="str">
        <f t="shared" ca="1" si="6"/>
        <v>Expansión</v>
      </c>
      <c r="U18" s="49">
        <f t="shared" ca="1" si="7"/>
        <v>0</v>
      </c>
      <c r="V18" s="49" t="str">
        <f t="shared" ca="1" si="8"/>
        <v>Expansión</v>
      </c>
      <c r="W18" s="49">
        <f t="shared" ca="1" si="9"/>
        <v>0</v>
      </c>
      <c r="X18" s="49" t="str">
        <f t="shared" ca="1" si="10"/>
        <v>Expansión</v>
      </c>
      <c r="Y18" s="49">
        <f t="shared" ca="1" si="11"/>
        <v>0</v>
      </c>
      <c r="Z18" s="49" t="str">
        <f t="shared" ca="1" si="12"/>
        <v>Expansión</v>
      </c>
      <c r="AA18" s="49">
        <f t="shared" ca="1" si="13"/>
        <v>0</v>
      </c>
    </row>
    <row r="19" spans="13:27">
      <c r="M19" s="49">
        <f t="shared" si="15"/>
        <v>161</v>
      </c>
      <c r="N19" s="49" t="str">
        <f t="shared" ca="1" si="0"/>
        <v>Expansión</v>
      </c>
      <c r="O19" s="49">
        <f t="shared" ca="1" si="1"/>
        <v>0</v>
      </c>
      <c r="P19" s="49" t="str">
        <f t="shared" ca="1" si="2"/>
        <v>Expansión</v>
      </c>
      <c r="Q19" s="49">
        <f t="shared" ca="1" si="3"/>
        <v>0</v>
      </c>
      <c r="R19" s="49" t="str">
        <f t="shared" ca="1" si="4"/>
        <v>Expansión</v>
      </c>
      <c r="S19" s="49">
        <f t="shared" ca="1" si="5"/>
        <v>0</v>
      </c>
      <c r="T19" s="49" t="str">
        <f t="shared" ca="1" si="6"/>
        <v>Expansión</v>
      </c>
      <c r="U19" s="49">
        <f t="shared" ca="1" si="7"/>
        <v>0</v>
      </c>
      <c r="V19" s="49" t="str">
        <f t="shared" ca="1" si="8"/>
        <v>Expansión</v>
      </c>
      <c r="W19" s="49">
        <f t="shared" ca="1" si="9"/>
        <v>0</v>
      </c>
      <c r="X19" s="49" t="str">
        <f t="shared" ca="1" si="10"/>
        <v>Expansión</v>
      </c>
      <c r="Y19" s="49">
        <f t="shared" ca="1" si="11"/>
        <v>0</v>
      </c>
      <c r="Z19" s="49" t="str">
        <f t="shared" ca="1" si="12"/>
        <v>Expansión</v>
      </c>
      <c r="AA19" s="49">
        <f t="shared" ca="1" si="13"/>
        <v>0</v>
      </c>
    </row>
    <row r="20" spans="13:27">
      <c r="M20" s="49">
        <f t="shared" si="15"/>
        <v>162</v>
      </c>
      <c r="N20" s="49" t="str">
        <f t="shared" ca="1" si="0"/>
        <v>Expansión</v>
      </c>
      <c r="O20" s="49">
        <f t="shared" ca="1" si="1"/>
        <v>0</v>
      </c>
      <c r="P20" s="49" t="str">
        <f t="shared" ca="1" si="2"/>
        <v>Expansión</v>
      </c>
      <c r="Q20" s="49">
        <f t="shared" ca="1" si="3"/>
        <v>0</v>
      </c>
      <c r="R20" s="49" t="str">
        <f t="shared" ca="1" si="4"/>
        <v>Expansión</v>
      </c>
      <c r="S20" s="49">
        <f t="shared" ca="1" si="5"/>
        <v>0</v>
      </c>
      <c r="T20" s="49" t="str">
        <f t="shared" ca="1" si="6"/>
        <v>Expansión</v>
      </c>
      <c r="U20" s="49">
        <f t="shared" ca="1" si="7"/>
        <v>0</v>
      </c>
      <c r="V20" s="49" t="str">
        <f t="shared" ca="1" si="8"/>
        <v>Expansión</v>
      </c>
      <c r="W20" s="49">
        <f t="shared" ca="1" si="9"/>
        <v>0</v>
      </c>
      <c r="X20" s="49" t="str">
        <f t="shared" ca="1" si="10"/>
        <v>Expansión</v>
      </c>
      <c r="Y20" s="49">
        <f t="shared" ca="1" si="11"/>
        <v>0</v>
      </c>
      <c r="Z20" s="49" t="str">
        <f t="shared" ca="1" si="12"/>
        <v>Contracción</v>
      </c>
      <c r="AA20" s="49">
        <f t="shared" ca="1" si="13"/>
        <v>0</v>
      </c>
    </row>
    <row r="21" spans="13:27">
      <c r="M21" s="49">
        <f t="shared" si="15"/>
        <v>163</v>
      </c>
      <c r="N21" s="49" t="str">
        <f t="shared" ca="1" si="0"/>
        <v>Expansión</v>
      </c>
      <c r="O21" s="49">
        <f t="shared" ca="1" si="1"/>
        <v>0</v>
      </c>
      <c r="P21" s="49" t="str">
        <f t="shared" ca="1" si="2"/>
        <v>Expansión</v>
      </c>
      <c r="Q21" s="49">
        <f t="shared" ca="1" si="3"/>
        <v>0</v>
      </c>
      <c r="R21" s="49" t="str">
        <f t="shared" ca="1" si="4"/>
        <v>Expansión</v>
      </c>
      <c r="S21" s="49">
        <f t="shared" ca="1" si="5"/>
        <v>0</v>
      </c>
      <c r="T21" s="49" t="str">
        <f t="shared" ca="1" si="6"/>
        <v>Expansión</v>
      </c>
      <c r="U21" s="49">
        <f t="shared" ca="1" si="7"/>
        <v>0</v>
      </c>
      <c r="V21" s="49" t="str">
        <f t="shared" ca="1" si="8"/>
        <v>Expansión</v>
      </c>
      <c r="W21" s="49">
        <f t="shared" ca="1" si="9"/>
        <v>0</v>
      </c>
      <c r="X21" s="49" t="str">
        <f t="shared" ca="1" si="10"/>
        <v>Contracción</v>
      </c>
      <c r="Y21" s="49">
        <f t="shared" ca="1" si="11"/>
        <v>0</v>
      </c>
      <c r="Z21" s="49" t="str">
        <f t="shared" ca="1" si="12"/>
        <v>Expansión</v>
      </c>
      <c r="AA21" s="49">
        <f t="shared" ca="1" si="13"/>
        <v>0</v>
      </c>
    </row>
    <row r="22" spans="13:27">
      <c r="M22" s="49">
        <f t="shared" si="15"/>
        <v>164</v>
      </c>
      <c r="N22" s="49" t="str">
        <f t="shared" ca="1" si="0"/>
        <v>Expansión</v>
      </c>
      <c r="O22" s="49">
        <f t="shared" ca="1" si="1"/>
        <v>0</v>
      </c>
      <c r="P22" s="49" t="str">
        <f t="shared" ca="1" si="2"/>
        <v>Expansión</v>
      </c>
      <c r="Q22" s="49">
        <f t="shared" ca="1" si="3"/>
        <v>0</v>
      </c>
      <c r="R22" s="49" t="str">
        <f t="shared" ca="1" si="4"/>
        <v>Expansión</v>
      </c>
      <c r="S22" s="49">
        <f t="shared" ca="1" si="5"/>
        <v>0</v>
      </c>
      <c r="T22" s="49" t="str">
        <f t="shared" ca="1" si="6"/>
        <v>Expansión</v>
      </c>
      <c r="U22" s="49">
        <f t="shared" ca="1" si="7"/>
        <v>0</v>
      </c>
      <c r="V22" s="49" t="str">
        <f t="shared" ca="1" si="8"/>
        <v>Expansión</v>
      </c>
      <c r="W22" s="49">
        <f t="shared" ca="1" si="9"/>
        <v>0</v>
      </c>
      <c r="X22" s="49" t="str">
        <f t="shared" ca="1" si="10"/>
        <v>Expansión</v>
      </c>
      <c r="Y22" s="49">
        <f t="shared" ca="1" si="11"/>
        <v>0</v>
      </c>
      <c r="Z22" s="49" t="str">
        <f t="shared" ca="1" si="12"/>
        <v>Contracción</v>
      </c>
      <c r="AA22" s="49">
        <f t="shared" ca="1" si="13"/>
        <v>0</v>
      </c>
    </row>
    <row r="23" spans="13:27">
      <c r="M23" s="49">
        <f t="shared" si="15"/>
        <v>165</v>
      </c>
      <c r="N23" s="49" t="str">
        <f t="shared" ca="1" si="0"/>
        <v>Expansión</v>
      </c>
      <c r="O23" s="49">
        <f t="shared" ca="1" si="1"/>
        <v>0</v>
      </c>
      <c r="P23" s="49" t="str">
        <f t="shared" ca="1" si="2"/>
        <v>Expansión</v>
      </c>
      <c r="Q23" s="49">
        <f t="shared" ca="1" si="3"/>
        <v>0</v>
      </c>
      <c r="R23" s="49" t="str">
        <f t="shared" ca="1" si="4"/>
        <v>Expansión</v>
      </c>
      <c r="S23" s="49">
        <f t="shared" ca="1" si="5"/>
        <v>0</v>
      </c>
      <c r="T23" s="49" t="str">
        <f t="shared" ca="1" si="6"/>
        <v>Expansión</v>
      </c>
      <c r="U23" s="49">
        <f t="shared" ca="1" si="7"/>
        <v>0</v>
      </c>
      <c r="V23" s="49" t="str">
        <f t="shared" ca="1" si="8"/>
        <v>Expansión</v>
      </c>
      <c r="W23" s="49">
        <f t="shared" ca="1" si="9"/>
        <v>0</v>
      </c>
      <c r="X23" s="49" t="str">
        <f t="shared" ca="1" si="10"/>
        <v>Expansión</v>
      </c>
      <c r="Y23" s="49">
        <f t="shared" ca="1" si="11"/>
        <v>0</v>
      </c>
      <c r="Z23" s="49" t="str">
        <f t="shared" ca="1" si="12"/>
        <v>Contracción</v>
      </c>
      <c r="AA23" s="49">
        <f t="shared" ca="1" si="13"/>
        <v>0</v>
      </c>
    </row>
    <row r="24" spans="13:27">
      <c r="M24" s="49">
        <f t="shared" si="15"/>
        <v>166</v>
      </c>
      <c r="N24" s="49" t="str">
        <f t="shared" ca="1" si="0"/>
        <v>Expansión</v>
      </c>
      <c r="O24" s="49">
        <f t="shared" ca="1" si="1"/>
        <v>0</v>
      </c>
      <c r="P24" s="49" t="str">
        <f t="shared" ca="1" si="2"/>
        <v>Expansión</v>
      </c>
      <c r="Q24" s="49">
        <f t="shared" ca="1" si="3"/>
        <v>0</v>
      </c>
      <c r="R24" s="49" t="str">
        <f t="shared" ca="1" si="4"/>
        <v>Expansión</v>
      </c>
      <c r="S24" s="49">
        <f t="shared" ca="1" si="5"/>
        <v>0</v>
      </c>
      <c r="T24" s="49" t="str">
        <f t="shared" ca="1" si="6"/>
        <v>Expansión</v>
      </c>
      <c r="U24" s="49">
        <f t="shared" ca="1" si="7"/>
        <v>0</v>
      </c>
      <c r="V24" s="49" t="str">
        <f t="shared" ca="1" si="8"/>
        <v>Expansión</v>
      </c>
      <c r="W24" s="49">
        <f t="shared" ca="1" si="9"/>
        <v>0</v>
      </c>
      <c r="X24" s="49" t="str">
        <f t="shared" ca="1" si="10"/>
        <v>Expansión</v>
      </c>
      <c r="Y24" s="49">
        <f t="shared" ca="1" si="11"/>
        <v>0</v>
      </c>
      <c r="Z24" s="49" t="str">
        <f t="shared" ca="1" si="12"/>
        <v>Expansión</v>
      </c>
      <c r="AA24" s="49">
        <f t="shared" ca="1" si="13"/>
        <v>0</v>
      </c>
    </row>
    <row r="25" spans="13:27">
      <c r="M25" s="49">
        <f t="shared" si="15"/>
        <v>167</v>
      </c>
      <c r="N25" s="49" t="str">
        <f t="shared" ca="1" si="0"/>
        <v>Expansión</v>
      </c>
      <c r="O25" s="49">
        <f t="shared" ca="1" si="1"/>
        <v>0</v>
      </c>
      <c r="P25" s="49" t="str">
        <f t="shared" ca="1" si="2"/>
        <v>Expansión</v>
      </c>
      <c r="Q25" s="49">
        <f t="shared" ca="1" si="3"/>
        <v>0</v>
      </c>
      <c r="R25" s="49" t="str">
        <f t="shared" ca="1" si="4"/>
        <v>Expansión</v>
      </c>
      <c r="S25" s="49">
        <f t="shared" ca="1" si="5"/>
        <v>0</v>
      </c>
      <c r="T25" s="49" t="str">
        <f t="shared" ca="1" si="6"/>
        <v>Expansión</v>
      </c>
      <c r="U25" s="49">
        <f t="shared" ca="1" si="7"/>
        <v>0</v>
      </c>
      <c r="V25" s="49" t="str">
        <f t="shared" ca="1" si="8"/>
        <v>Expansión</v>
      </c>
      <c r="W25" s="49">
        <f t="shared" ca="1" si="9"/>
        <v>0</v>
      </c>
      <c r="X25" s="49" t="str">
        <f t="shared" ca="1" si="10"/>
        <v>Expansión</v>
      </c>
      <c r="Y25" s="49">
        <f t="shared" ca="1" si="11"/>
        <v>0</v>
      </c>
      <c r="Z25" s="49" t="str">
        <f t="shared" ca="1" si="12"/>
        <v>Expansión</v>
      </c>
      <c r="AA25" s="49">
        <f t="shared" ca="1" si="13"/>
        <v>0</v>
      </c>
    </row>
    <row r="26" spans="13:27">
      <c r="M26" s="49">
        <f t="shared" si="15"/>
        <v>168</v>
      </c>
      <c r="N26" s="49" t="str">
        <f t="shared" ca="1" si="0"/>
        <v>Expansión</v>
      </c>
      <c r="O26" s="49">
        <f t="shared" ca="1" si="1"/>
        <v>0</v>
      </c>
      <c r="P26" s="49" t="str">
        <f t="shared" ca="1" si="2"/>
        <v>Expansión</v>
      </c>
      <c r="Q26" s="49">
        <f t="shared" ca="1" si="3"/>
        <v>0</v>
      </c>
      <c r="R26" s="49" t="str">
        <f t="shared" ca="1" si="4"/>
        <v>Expansión</v>
      </c>
      <c r="S26" s="49">
        <f t="shared" ca="1" si="5"/>
        <v>0</v>
      </c>
      <c r="T26" s="49" t="str">
        <f t="shared" ca="1" si="6"/>
        <v>Expansión</v>
      </c>
      <c r="U26" s="49">
        <f t="shared" ca="1" si="7"/>
        <v>0</v>
      </c>
      <c r="V26" s="49" t="str">
        <f t="shared" ca="1" si="8"/>
        <v>Expansión</v>
      </c>
      <c r="W26" s="49">
        <f t="shared" ca="1" si="9"/>
        <v>0</v>
      </c>
      <c r="X26" s="49" t="str">
        <f t="shared" ca="1" si="10"/>
        <v>Contracción</v>
      </c>
      <c r="Y26" s="49">
        <f t="shared" ca="1" si="11"/>
        <v>0</v>
      </c>
      <c r="Z26" s="49" t="str">
        <f t="shared" ca="1" si="12"/>
        <v>Expansión</v>
      </c>
      <c r="AA26" s="49">
        <f t="shared" ca="1" si="13"/>
        <v>0</v>
      </c>
    </row>
    <row r="27" spans="13:27">
      <c r="M27" s="49">
        <f t="shared" si="15"/>
        <v>169</v>
      </c>
      <c r="N27" s="49" t="str">
        <f t="shared" ca="1" si="0"/>
        <v>Expansión</v>
      </c>
      <c r="O27" s="49">
        <f t="shared" ca="1" si="1"/>
        <v>0</v>
      </c>
      <c r="P27" s="49" t="str">
        <f t="shared" ca="1" si="2"/>
        <v>Expansión</v>
      </c>
      <c r="Q27" s="49">
        <f t="shared" ca="1" si="3"/>
        <v>0</v>
      </c>
      <c r="R27" s="49" t="str">
        <f t="shared" ca="1" si="4"/>
        <v>Expansión</v>
      </c>
      <c r="S27" s="49">
        <f t="shared" ca="1" si="5"/>
        <v>0</v>
      </c>
      <c r="T27" s="49" t="str">
        <f t="shared" ca="1" si="6"/>
        <v>Expansión</v>
      </c>
      <c r="U27" s="49">
        <f t="shared" ca="1" si="7"/>
        <v>0</v>
      </c>
      <c r="V27" s="49" t="str">
        <f t="shared" ca="1" si="8"/>
        <v>Expansión</v>
      </c>
      <c r="W27" s="49">
        <f t="shared" ca="1" si="9"/>
        <v>0</v>
      </c>
      <c r="X27" s="49" t="str">
        <f t="shared" ca="1" si="10"/>
        <v>Contracción</v>
      </c>
      <c r="Y27" s="49">
        <f t="shared" ca="1" si="11"/>
        <v>0</v>
      </c>
      <c r="Z27" s="49" t="str">
        <f t="shared" ca="1" si="12"/>
        <v>Expansión</v>
      </c>
      <c r="AA27" s="49">
        <f t="shared" ca="1" si="13"/>
        <v>0</v>
      </c>
    </row>
    <row r="28" spans="13:27">
      <c r="M28" s="49">
        <f t="shared" si="15"/>
        <v>170</v>
      </c>
      <c r="N28" s="49" t="str">
        <f t="shared" ca="1" si="0"/>
        <v>Expansión</v>
      </c>
      <c r="O28" s="49">
        <f t="shared" ca="1" si="1"/>
        <v>0</v>
      </c>
      <c r="P28" s="49" t="str">
        <f t="shared" ca="1" si="2"/>
        <v>Expansión</v>
      </c>
      <c r="Q28" s="49">
        <f t="shared" ca="1" si="3"/>
        <v>0</v>
      </c>
      <c r="R28" s="49" t="str">
        <f t="shared" ca="1" si="4"/>
        <v>Expansión</v>
      </c>
      <c r="S28" s="49">
        <f t="shared" ca="1" si="5"/>
        <v>0</v>
      </c>
      <c r="T28" s="49" t="str">
        <f t="shared" ca="1" si="6"/>
        <v>Expansión</v>
      </c>
      <c r="U28" s="49">
        <f t="shared" ca="1" si="7"/>
        <v>0</v>
      </c>
      <c r="V28" s="49" t="str">
        <f t="shared" ca="1" si="8"/>
        <v>Expansión</v>
      </c>
      <c r="W28" s="49">
        <f t="shared" ca="1" si="9"/>
        <v>0</v>
      </c>
      <c r="X28" s="49" t="str">
        <f t="shared" ca="1" si="10"/>
        <v>Contracción</v>
      </c>
      <c r="Y28" s="49">
        <f t="shared" ca="1" si="11"/>
        <v>0</v>
      </c>
      <c r="Z28" s="49" t="str">
        <f t="shared" ca="1" si="12"/>
        <v>Expansión</v>
      </c>
      <c r="AA28" s="49">
        <f t="shared" ca="1" si="13"/>
        <v>0</v>
      </c>
    </row>
    <row r="29" spans="13:27">
      <c r="M29" s="49">
        <f t="shared" si="15"/>
        <v>171</v>
      </c>
      <c r="N29" s="49" t="str">
        <f t="shared" ca="1" si="0"/>
        <v>Contracción</v>
      </c>
      <c r="O29" s="49">
        <f t="shared" ca="1" si="1"/>
        <v>0</v>
      </c>
      <c r="P29" s="49" t="str">
        <f t="shared" ca="1" si="2"/>
        <v>Expansión</v>
      </c>
      <c r="Q29" s="49">
        <f t="shared" ca="1" si="3"/>
        <v>0</v>
      </c>
      <c r="R29" s="49" t="str">
        <f t="shared" ca="1" si="4"/>
        <v>Expansión</v>
      </c>
      <c r="S29" s="49">
        <f t="shared" ca="1" si="5"/>
        <v>0</v>
      </c>
      <c r="T29" s="49" t="str">
        <f t="shared" ca="1" si="6"/>
        <v>Contracción</v>
      </c>
      <c r="U29" s="49">
        <f t="shared" ca="1" si="7"/>
        <v>0</v>
      </c>
      <c r="V29" s="49" t="str">
        <f t="shared" ca="1" si="8"/>
        <v>Expansión</v>
      </c>
      <c r="W29" s="49">
        <f t="shared" ca="1" si="9"/>
        <v>0</v>
      </c>
      <c r="X29" s="49" t="str">
        <f t="shared" ca="1" si="10"/>
        <v>Contracción</v>
      </c>
      <c r="Y29" s="49">
        <f t="shared" ca="1" si="11"/>
        <v>0</v>
      </c>
      <c r="Z29" s="49" t="str">
        <f t="shared" ca="1" si="12"/>
        <v>Expansión</v>
      </c>
      <c r="AA29" s="49">
        <f t="shared" ca="1" si="13"/>
        <v>0</v>
      </c>
    </row>
    <row r="30" spans="13:27">
      <c r="M30" s="49">
        <f>M29+1</f>
        <v>172</v>
      </c>
      <c r="N30" s="49" t="str">
        <f t="shared" ca="1" si="0"/>
        <v>Expansión</v>
      </c>
      <c r="O30" s="49">
        <f t="shared" ca="1" si="1"/>
        <v>0</v>
      </c>
      <c r="P30" s="49" t="str">
        <f t="shared" ca="1" si="2"/>
        <v>Expansión</v>
      </c>
      <c r="Q30" s="49">
        <f t="shared" ca="1" si="3"/>
        <v>0</v>
      </c>
      <c r="R30" s="49" t="str">
        <f t="shared" ca="1" si="4"/>
        <v>Expansión</v>
      </c>
      <c r="S30" s="49">
        <f t="shared" ca="1" si="5"/>
        <v>0</v>
      </c>
      <c r="T30" s="49" t="str">
        <f t="shared" ca="1" si="6"/>
        <v>Expansión</v>
      </c>
      <c r="U30" s="49">
        <f t="shared" ca="1" si="7"/>
        <v>0</v>
      </c>
      <c r="V30" s="49" t="str">
        <f t="shared" ca="1" si="8"/>
        <v>Expansión</v>
      </c>
      <c r="W30" s="49">
        <f t="shared" ca="1" si="9"/>
        <v>0</v>
      </c>
      <c r="X30" s="49" t="str">
        <f t="shared" ca="1" si="10"/>
        <v>Contracción</v>
      </c>
      <c r="Y30" s="49">
        <f t="shared" ca="1" si="11"/>
        <v>0</v>
      </c>
      <c r="Z30" s="49" t="str">
        <f t="shared" ca="1" si="12"/>
        <v>Expansión</v>
      </c>
      <c r="AA30" s="49">
        <f t="shared" ca="1" si="13"/>
        <v>0</v>
      </c>
    </row>
    <row r="31" spans="13:27">
      <c r="M31" s="49">
        <f t="shared" si="15"/>
        <v>173</v>
      </c>
      <c r="N31" s="49" t="str">
        <f t="shared" ca="1" si="0"/>
        <v>Contracción</v>
      </c>
      <c r="O31" s="49">
        <f t="shared" ca="1" si="1"/>
        <v>0</v>
      </c>
      <c r="P31" s="49" t="str">
        <f t="shared" ca="1" si="2"/>
        <v>Expansión</v>
      </c>
      <c r="Q31" s="49">
        <f t="shared" ca="1" si="3"/>
        <v>0</v>
      </c>
      <c r="R31" s="49" t="str">
        <f t="shared" ca="1" si="4"/>
        <v>Expansión</v>
      </c>
      <c r="S31" s="49">
        <f t="shared" ca="1" si="5"/>
        <v>0</v>
      </c>
      <c r="T31" s="49" t="str">
        <f t="shared" ca="1" si="6"/>
        <v>Expansión</v>
      </c>
      <c r="U31" s="49">
        <f t="shared" ca="1" si="7"/>
        <v>0</v>
      </c>
      <c r="V31" s="49" t="str">
        <f t="shared" ca="1" si="8"/>
        <v>Contracción</v>
      </c>
      <c r="W31" s="49">
        <f t="shared" ca="1" si="9"/>
        <v>0</v>
      </c>
      <c r="X31" s="49" t="str">
        <f t="shared" ca="1" si="10"/>
        <v>Contracción</v>
      </c>
      <c r="Y31" s="49">
        <f t="shared" ca="1" si="11"/>
        <v>0</v>
      </c>
      <c r="Z31" s="49" t="str">
        <f t="shared" ca="1" si="12"/>
        <v>Expansión</v>
      </c>
      <c r="AA31" s="49">
        <f t="shared" ca="1" si="13"/>
        <v>0</v>
      </c>
    </row>
    <row r="32" spans="13:27">
      <c r="M32" s="49">
        <f t="shared" si="15"/>
        <v>174</v>
      </c>
      <c r="N32" s="49" t="str">
        <f t="shared" ca="1" si="0"/>
        <v>Expansión</v>
      </c>
      <c r="O32" s="49">
        <f t="shared" ca="1" si="1"/>
        <v>0</v>
      </c>
      <c r="P32" s="49" t="str">
        <f t="shared" ca="1" si="2"/>
        <v>Umbral</v>
      </c>
      <c r="Q32" s="49">
        <f t="shared" ca="1" si="3"/>
        <v>0</v>
      </c>
      <c r="R32" s="49" t="str">
        <f t="shared" ca="1" si="4"/>
        <v>Expansión</v>
      </c>
      <c r="S32" s="49">
        <f t="shared" ca="1" si="5"/>
        <v>0</v>
      </c>
      <c r="T32" s="49" t="str">
        <f t="shared" ca="1" si="6"/>
        <v>Expansión</v>
      </c>
      <c r="U32" s="49">
        <f t="shared" ca="1" si="7"/>
        <v>0</v>
      </c>
      <c r="V32" s="49" t="str">
        <f t="shared" ca="1" si="8"/>
        <v>Contracción</v>
      </c>
      <c r="W32" s="49">
        <f t="shared" ca="1" si="9"/>
        <v>0</v>
      </c>
      <c r="X32" s="49" t="str">
        <f t="shared" ca="1" si="10"/>
        <v>Contracción</v>
      </c>
      <c r="Y32" s="49">
        <f t="shared" ca="1" si="11"/>
        <v>0</v>
      </c>
      <c r="Z32" s="49" t="str">
        <f t="shared" ca="1" si="12"/>
        <v>Expansión</v>
      </c>
      <c r="AA32" s="49">
        <f t="shared" ca="1" si="13"/>
        <v>0</v>
      </c>
    </row>
    <row r="33" spans="13:27">
      <c r="M33" s="49">
        <f t="shared" si="15"/>
        <v>175</v>
      </c>
      <c r="N33" s="49" t="str">
        <f t="shared" ca="1" si="0"/>
        <v>Expansión</v>
      </c>
      <c r="O33" s="49">
        <f t="shared" ca="1" si="1"/>
        <v>0</v>
      </c>
      <c r="P33" s="49" t="str">
        <f t="shared" ca="1" si="2"/>
        <v>Contracción</v>
      </c>
      <c r="Q33" s="49">
        <f t="shared" ca="1" si="3"/>
        <v>0</v>
      </c>
      <c r="R33" s="49" t="str">
        <f t="shared" ca="1" si="4"/>
        <v>Expansión</v>
      </c>
      <c r="S33" s="49">
        <f t="shared" ca="1" si="5"/>
        <v>0</v>
      </c>
      <c r="T33" s="49" t="str">
        <f t="shared" ca="1" si="6"/>
        <v>Expansión</v>
      </c>
      <c r="U33" s="49">
        <f t="shared" ca="1" si="7"/>
        <v>0</v>
      </c>
      <c r="V33" s="49" t="str">
        <f t="shared" ca="1" si="8"/>
        <v>Contracción</v>
      </c>
      <c r="W33" s="49">
        <f t="shared" ca="1" si="9"/>
        <v>0</v>
      </c>
      <c r="X33" s="49" t="str">
        <f t="shared" ca="1" si="10"/>
        <v>Contracción</v>
      </c>
      <c r="Y33" s="49">
        <f t="shared" ca="1" si="11"/>
        <v>0</v>
      </c>
      <c r="Z33" s="49" t="str">
        <f t="shared" ca="1" si="12"/>
        <v>Expansión</v>
      </c>
      <c r="AA33" s="49">
        <f t="shared" ca="1" si="13"/>
        <v>0</v>
      </c>
    </row>
    <row r="34" spans="13:27">
      <c r="M34" s="49">
        <f t="shared" si="15"/>
        <v>176</v>
      </c>
      <c r="N34" s="49" t="str">
        <f t="shared" ca="1" si="0"/>
        <v>Expansión</v>
      </c>
      <c r="O34" s="49">
        <f t="shared" ca="1" si="1"/>
        <v>0</v>
      </c>
      <c r="P34" s="49" t="str">
        <f t="shared" ca="1" si="2"/>
        <v>Contracción</v>
      </c>
      <c r="Q34" s="49">
        <f t="shared" ca="1" si="3"/>
        <v>0</v>
      </c>
      <c r="R34" s="49" t="str">
        <f t="shared" ca="1" si="4"/>
        <v>Expansión</v>
      </c>
      <c r="S34" s="49">
        <f t="shared" ca="1" si="5"/>
        <v>0</v>
      </c>
      <c r="T34" s="49" t="str">
        <f t="shared" ca="1" si="6"/>
        <v>Expansión</v>
      </c>
      <c r="U34" s="49">
        <f t="shared" ca="1" si="7"/>
        <v>0</v>
      </c>
      <c r="V34" s="49" t="str">
        <f t="shared" ca="1" si="8"/>
        <v>Contracción</v>
      </c>
      <c r="W34" s="49">
        <f t="shared" ca="1" si="9"/>
        <v>0</v>
      </c>
      <c r="X34" s="49" t="str">
        <f t="shared" ca="1" si="10"/>
        <v>Contracción</v>
      </c>
      <c r="Y34" s="49">
        <f t="shared" ca="1" si="11"/>
        <v>0</v>
      </c>
      <c r="Z34" s="49" t="str">
        <f t="shared" ca="1" si="12"/>
        <v>Expansión</v>
      </c>
      <c r="AA34" s="49">
        <f t="shared" ca="1" si="13"/>
        <v>0</v>
      </c>
    </row>
    <row r="35" spans="13:27">
      <c r="M35" s="49">
        <f>M34+1</f>
        <v>177</v>
      </c>
      <c r="N35" s="49" t="str">
        <f t="shared" ca="1" si="0"/>
        <v>Contracción</v>
      </c>
      <c r="O35" s="49">
        <f t="shared" ca="1" si="1"/>
        <v>0</v>
      </c>
      <c r="P35" s="49" t="str">
        <f t="shared" ca="1" si="2"/>
        <v>Contracción</v>
      </c>
      <c r="Q35" s="49">
        <f t="shared" ca="1" si="3"/>
        <v>0</v>
      </c>
      <c r="R35" s="49" t="str">
        <f t="shared" ca="1" si="4"/>
        <v>Expansión</v>
      </c>
      <c r="S35" s="49">
        <f t="shared" ca="1" si="5"/>
        <v>0</v>
      </c>
      <c r="T35" s="49" t="str">
        <f t="shared" ca="1" si="6"/>
        <v>Contracción</v>
      </c>
      <c r="U35" s="49">
        <f t="shared" ca="1" si="7"/>
        <v>0</v>
      </c>
      <c r="V35" s="49" t="str">
        <f t="shared" ca="1" si="8"/>
        <v>Contracción</v>
      </c>
      <c r="W35" s="49">
        <f t="shared" ca="1" si="9"/>
        <v>0</v>
      </c>
      <c r="X35" s="49" t="str">
        <f t="shared" ca="1" si="10"/>
        <v>Contracción</v>
      </c>
      <c r="Y35" s="49">
        <f t="shared" ca="1" si="11"/>
        <v>0</v>
      </c>
      <c r="Z35" s="49" t="str">
        <f t="shared" ca="1" si="12"/>
        <v>Contracción</v>
      </c>
      <c r="AA35" s="49">
        <f t="shared" ca="1" si="13"/>
        <v>0</v>
      </c>
    </row>
    <row r="36" spans="13:27">
      <c r="M36" s="49">
        <f t="shared" si="15"/>
        <v>178</v>
      </c>
      <c r="N36" s="49" t="str">
        <f t="shared" ca="1" si="0"/>
        <v>Contracción</v>
      </c>
      <c r="O36" s="49">
        <f t="shared" ca="1" si="1"/>
        <v>0</v>
      </c>
      <c r="P36" s="49" t="str">
        <f t="shared" ca="1" si="2"/>
        <v>Contracción</v>
      </c>
      <c r="Q36" s="49">
        <f t="shared" ca="1" si="3"/>
        <v>0</v>
      </c>
      <c r="R36" s="49" t="str">
        <f t="shared" ca="1" si="4"/>
        <v>Contracción</v>
      </c>
      <c r="S36" s="49">
        <f t="shared" ca="1" si="5"/>
        <v>0</v>
      </c>
      <c r="T36" s="49" t="str">
        <f t="shared" ca="1" si="6"/>
        <v>Contracción</v>
      </c>
      <c r="U36" s="49">
        <f t="shared" ca="1" si="7"/>
        <v>0</v>
      </c>
      <c r="V36" s="49" t="str">
        <f t="shared" ca="1" si="8"/>
        <v>Contracción</v>
      </c>
      <c r="W36" s="49">
        <f t="shared" ca="1" si="9"/>
        <v>0</v>
      </c>
      <c r="X36" s="49" t="str">
        <f t="shared" ca="1" si="10"/>
        <v>Contracción</v>
      </c>
      <c r="Y36" s="49">
        <f t="shared" ca="1" si="11"/>
        <v>0</v>
      </c>
      <c r="Z36" s="49" t="str">
        <f t="shared" ca="1" si="12"/>
        <v>Contracción</v>
      </c>
      <c r="AA36" s="49">
        <f t="shared" ca="1" si="13"/>
        <v>0</v>
      </c>
    </row>
    <row r="37" spans="13:27">
      <c r="M37" s="49">
        <f t="shared" si="15"/>
        <v>179</v>
      </c>
      <c r="N37" s="49" t="str">
        <f t="shared" ca="1" si="0"/>
        <v>Contracción</v>
      </c>
      <c r="O37" s="49">
        <f t="shared" ca="1" si="1"/>
        <v>0</v>
      </c>
      <c r="P37" s="49" t="str">
        <f t="shared" ca="1" si="2"/>
        <v>Contracción</v>
      </c>
      <c r="Q37" s="49">
        <f t="shared" ca="1" si="3"/>
        <v>0</v>
      </c>
      <c r="R37" s="49" t="str">
        <f t="shared" ca="1" si="4"/>
        <v>Contracción</v>
      </c>
      <c r="S37" s="49">
        <f t="shared" ca="1" si="5"/>
        <v>0</v>
      </c>
      <c r="T37" s="49" t="str">
        <f t="shared" ca="1" si="6"/>
        <v>Contracción</v>
      </c>
      <c r="U37" s="49">
        <f t="shared" ca="1" si="7"/>
        <v>0</v>
      </c>
      <c r="V37" s="49" t="str">
        <f t="shared" ca="1" si="8"/>
        <v>Contracción</v>
      </c>
      <c r="W37" s="49">
        <f t="shared" ca="1" si="9"/>
        <v>0</v>
      </c>
      <c r="X37" s="49" t="str">
        <f t="shared" ca="1" si="10"/>
        <v>Contracción</v>
      </c>
      <c r="Y37" s="49">
        <f t="shared" ca="1" si="11"/>
        <v>0</v>
      </c>
      <c r="Z37" s="49" t="str">
        <f t="shared" ca="1" si="12"/>
        <v>Expansión</v>
      </c>
      <c r="AA37" s="49">
        <f t="shared" ca="1" si="13"/>
        <v>0</v>
      </c>
    </row>
    <row r="38" spans="13:27">
      <c r="M38" s="49">
        <f t="shared" si="15"/>
        <v>180</v>
      </c>
      <c r="N38" s="49" t="str">
        <f t="shared" ca="1" si="0"/>
        <v>Contracción</v>
      </c>
      <c r="O38" s="49">
        <f t="shared" ca="1" si="1"/>
        <v>0</v>
      </c>
      <c r="P38" s="49" t="str">
        <f t="shared" ca="1" si="2"/>
        <v>Contracción</v>
      </c>
      <c r="Q38" s="49">
        <f t="shared" ca="1" si="3"/>
        <v>0</v>
      </c>
      <c r="R38" s="49" t="str">
        <f t="shared" ca="1" si="4"/>
        <v>Expansión</v>
      </c>
      <c r="S38" s="49">
        <f t="shared" ca="1" si="5"/>
        <v>0</v>
      </c>
      <c r="T38" s="49" t="str">
        <f t="shared" ca="1" si="6"/>
        <v>Contracción</v>
      </c>
      <c r="U38" s="49">
        <f t="shared" ca="1" si="7"/>
        <v>0</v>
      </c>
      <c r="V38" s="49" t="str">
        <f t="shared" ca="1" si="8"/>
        <v>Contracción</v>
      </c>
      <c r="W38" s="49">
        <f t="shared" ca="1" si="9"/>
        <v>0</v>
      </c>
      <c r="X38" s="49" t="str">
        <f t="shared" ca="1" si="10"/>
        <v>Contracción</v>
      </c>
      <c r="Y38" s="49">
        <f t="shared" ca="1" si="11"/>
        <v>0</v>
      </c>
      <c r="Z38" s="49" t="str">
        <f t="shared" ca="1" si="12"/>
        <v>Contracción</v>
      </c>
      <c r="AA38" s="49">
        <f t="shared" ca="1" si="13"/>
        <v>0</v>
      </c>
    </row>
    <row r="39" spans="13:27">
      <c r="M39" s="49">
        <f t="shared" si="15"/>
        <v>181</v>
      </c>
      <c r="N39" s="49" t="str">
        <f t="shared" ca="1" si="0"/>
        <v>Contracción</v>
      </c>
      <c r="O39" s="49">
        <f t="shared" ca="1" si="1"/>
        <v>0</v>
      </c>
      <c r="P39" s="49" t="str">
        <f t="shared" ca="1" si="2"/>
        <v>Contracción</v>
      </c>
      <c r="Q39" s="49">
        <f t="shared" ca="1" si="3"/>
        <v>0</v>
      </c>
      <c r="R39" s="49" t="str">
        <f t="shared" ca="1" si="4"/>
        <v>Expansión</v>
      </c>
      <c r="S39" s="49">
        <f t="shared" ca="1" si="5"/>
        <v>0</v>
      </c>
      <c r="T39" s="49" t="str">
        <f t="shared" ca="1" si="6"/>
        <v>Contracción</v>
      </c>
      <c r="U39" s="49">
        <f t="shared" ca="1" si="7"/>
        <v>0</v>
      </c>
      <c r="V39" s="49" t="str">
        <f t="shared" ca="1" si="8"/>
        <v>Contracción</v>
      </c>
      <c r="W39" s="49">
        <f t="shared" ca="1" si="9"/>
        <v>0</v>
      </c>
      <c r="X39" s="49" t="str">
        <f t="shared" ca="1" si="10"/>
        <v>Contracción</v>
      </c>
      <c r="Y39" s="49">
        <f t="shared" ca="1" si="11"/>
        <v>0</v>
      </c>
      <c r="Z39" s="49" t="str">
        <f t="shared" ca="1" si="12"/>
        <v>Expansión</v>
      </c>
      <c r="AA39" s="49">
        <f t="shared" ca="1" si="13"/>
        <v>0</v>
      </c>
    </row>
    <row r="40" spans="13:27">
      <c r="M40" s="49">
        <f t="shared" si="15"/>
        <v>182</v>
      </c>
      <c r="N40" s="49" t="str">
        <f t="shared" ca="1" si="0"/>
        <v>Contracción</v>
      </c>
      <c r="O40" s="49">
        <f t="shared" ca="1" si="1"/>
        <v>0</v>
      </c>
      <c r="P40" s="49" t="str">
        <f t="shared" ca="1" si="2"/>
        <v>Contracción</v>
      </c>
      <c r="Q40" s="49">
        <f t="shared" ca="1" si="3"/>
        <v>0</v>
      </c>
      <c r="R40" s="49" t="str">
        <f t="shared" ca="1" si="4"/>
        <v>Expansión</v>
      </c>
      <c r="S40" s="49">
        <f t="shared" ca="1" si="5"/>
        <v>0</v>
      </c>
      <c r="T40" s="49" t="str">
        <f t="shared" ca="1" si="6"/>
        <v>Contracción</v>
      </c>
      <c r="U40" s="49">
        <f t="shared" ca="1" si="7"/>
        <v>0</v>
      </c>
      <c r="V40" s="49" t="str">
        <f t="shared" ca="1" si="8"/>
        <v>Contracción</v>
      </c>
      <c r="W40" s="49">
        <f t="shared" ca="1" si="9"/>
        <v>0</v>
      </c>
      <c r="X40" s="49" t="str">
        <f t="shared" ca="1" si="10"/>
        <v>Contracción</v>
      </c>
      <c r="Y40" s="49">
        <f t="shared" ca="1" si="11"/>
        <v>0</v>
      </c>
      <c r="Z40" s="49" t="str">
        <f t="shared" ca="1" si="12"/>
        <v>Umbral</v>
      </c>
      <c r="AA40" s="49">
        <f t="shared" ca="1" si="13"/>
        <v>0</v>
      </c>
    </row>
    <row r="41" spans="13:27">
      <c r="M41" s="49">
        <f t="shared" si="15"/>
        <v>183</v>
      </c>
      <c r="N41" s="49" t="str">
        <f t="shared" ca="1" si="0"/>
        <v>Contracción</v>
      </c>
      <c r="O41" s="49">
        <f t="shared" ca="1" si="1"/>
        <v>0</v>
      </c>
      <c r="P41" s="49" t="str">
        <f t="shared" ca="1" si="2"/>
        <v>Contracción</v>
      </c>
      <c r="Q41" s="49">
        <f t="shared" ca="1" si="3"/>
        <v>0</v>
      </c>
      <c r="R41" s="49" t="str">
        <f t="shared" ca="1" si="4"/>
        <v>Expansión</v>
      </c>
      <c r="S41" s="49">
        <f t="shared" ca="1" si="5"/>
        <v>0</v>
      </c>
      <c r="T41" s="49" t="str">
        <f t="shared" ca="1" si="6"/>
        <v>Contracción</v>
      </c>
      <c r="U41" s="49">
        <f t="shared" ca="1" si="7"/>
        <v>0</v>
      </c>
      <c r="V41" s="49" t="str">
        <f t="shared" ca="1" si="8"/>
        <v>Contracción</v>
      </c>
      <c r="W41" s="49">
        <f t="shared" ca="1" si="9"/>
        <v>0</v>
      </c>
      <c r="X41" s="49" t="str">
        <f t="shared" ca="1" si="10"/>
        <v>Contracción</v>
      </c>
      <c r="Y41" s="49">
        <f t="shared" ca="1" si="11"/>
        <v>0</v>
      </c>
      <c r="Z41" s="49" t="str">
        <f t="shared" ca="1" si="12"/>
        <v>Expansión</v>
      </c>
      <c r="AA41" s="49">
        <f t="shared" ca="1" si="13"/>
        <v>0</v>
      </c>
    </row>
    <row r="42" spans="13:27">
      <c r="M42" s="49">
        <f t="shared" si="15"/>
        <v>184</v>
      </c>
      <c r="N42" s="49" t="str">
        <f t="shared" ca="1" si="0"/>
        <v>Contracción</v>
      </c>
      <c r="O42" s="49">
        <f t="shared" ca="1" si="1"/>
        <v>0</v>
      </c>
      <c r="P42" s="49" t="str">
        <f t="shared" ca="1" si="2"/>
        <v>Contracción</v>
      </c>
      <c r="Q42" s="49">
        <f t="shared" ca="1" si="3"/>
        <v>0</v>
      </c>
      <c r="R42" s="49" t="str">
        <f t="shared" ca="1" si="4"/>
        <v>Umbral</v>
      </c>
      <c r="S42" s="49">
        <f t="shared" ca="1" si="5"/>
        <v>0</v>
      </c>
      <c r="T42" s="49" t="str">
        <f t="shared" ca="1" si="6"/>
        <v>Contracción</v>
      </c>
      <c r="U42" s="49">
        <f t="shared" ca="1" si="7"/>
        <v>0</v>
      </c>
      <c r="V42" s="49" t="str">
        <f t="shared" ca="1" si="8"/>
        <v>Contracción</v>
      </c>
      <c r="W42" s="49">
        <f t="shared" ca="1" si="9"/>
        <v>0</v>
      </c>
      <c r="X42" s="49" t="str">
        <f t="shared" ca="1" si="10"/>
        <v>Contracción</v>
      </c>
      <c r="Y42" s="49">
        <f t="shared" ca="1" si="11"/>
        <v>0</v>
      </c>
      <c r="Z42" s="49" t="str">
        <f t="shared" ca="1" si="12"/>
        <v>Expansión</v>
      </c>
      <c r="AA42" s="49">
        <f t="shared" ca="1" si="13"/>
        <v>0</v>
      </c>
    </row>
    <row r="43" spans="13:27">
      <c r="M43" s="49">
        <f t="shared" si="15"/>
        <v>185</v>
      </c>
      <c r="N43" s="49" t="str">
        <f t="shared" ca="1" si="0"/>
        <v>Expansión</v>
      </c>
      <c r="O43" s="49">
        <f t="shared" ca="1" si="1"/>
        <v>0</v>
      </c>
      <c r="P43" s="49" t="str">
        <f t="shared" ca="1" si="2"/>
        <v>Contracción</v>
      </c>
      <c r="Q43" s="49">
        <f t="shared" ca="1" si="3"/>
        <v>0</v>
      </c>
      <c r="R43" s="49" t="str">
        <f t="shared" ca="1" si="4"/>
        <v>Expansión</v>
      </c>
      <c r="S43" s="49">
        <f t="shared" ca="1" si="5"/>
        <v>0</v>
      </c>
      <c r="T43" s="49" t="str">
        <f t="shared" ca="1" si="6"/>
        <v>Expansión</v>
      </c>
      <c r="U43" s="49">
        <f t="shared" ca="1" si="7"/>
        <v>0</v>
      </c>
      <c r="V43" s="49" t="str">
        <f t="shared" ca="1" si="8"/>
        <v>Contracción</v>
      </c>
      <c r="W43" s="49">
        <f t="shared" ca="1" si="9"/>
        <v>0</v>
      </c>
      <c r="X43" s="49" t="str">
        <f t="shared" ca="1" si="10"/>
        <v>Contracción</v>
      </c>
      <c r="Y43" s="49">
        <f t="shared" ca="1" si="11"/>
        <v>0</v>
      </c>
      <c r="Z43" s="49" t="str">
        <f t="shared" ca="1" si="12"/>
        <v>Expansión</v>
      </c>
      <c r="AA43" s="49">
        <f t="shared" ca="1" si="13"/>
        <v>0</v>
      </c>
    </row>
    <row r="44" spans="13:27">
      <c r="M44" s="49">
        <f t="shared" si="15"/>
        <v>186</v>
      </c>
      <c r="N44" s="49" t="str">
        <f t="shared" ca="1" si="0"/>
        <v>Contracción</v>
      </c>
      <c r="O44" s="49">
        <f t="shared" ca="1" si="1"/>
        <v>0</v>
      </c>
      <c r="P44" s="49" t="str">
        <f t="shared" ca="1" si="2"/>
        <v>Contracción</v>
      </c>
      <c r="Q44" s="49">
        <f t="shared" ca="1" si="3"/>
        <v>0</v>
      </c>
      <c r="R44" s="49" t="str">
        <f t="shared" ca="1" si="4"/>
        <v>Contracción</v>
      </c>
      <c r="S44" s="49">
        <f t="shared" ca="1" si="5"/>
        <v>0</v>
      </c>
      <c r="T44" s="49" t="str">
        <f t="shared" ca="1" si="6"/>
        <v>Umbral</v>
      </c>
      <c r="U44" s="49">
        <f t="shared" ca="1" si="7"/>
        <v>0</v>
      </c>
      <c r="V44" s="49" t="str">
        <f t="shared" ca="1" si="8"/>
        <v>Contracción</v>
      </c>
      <c r="W44" s="49">
        <f t="shared" ca="1" si="9"/>
        <v>0</v>
      </c>
      <c r="X44" s="49" t="str">
        <f t="shared" ca="1" si="10"/>
        <v>Contracción</v>
      </c>
      <c r="Y44" s="49">
        <f t="shared" ca="1" si="11"/>
        <v>0</v>
      </c>
      <c r="Z44" s="49" t="str">
        <f t="shared" ca="1" si="12"/>
        <v>Expansión</v>
      </c>
      <c r="AA44" s="49">
        <f t="shared" ca="1" si="13"/>
        <v>0</v>
      </c>
    </row>
    <row r="45" spans="13:27">
      <c r="M45" s="49">
        <f>M44+1</f>
        <v>187</v>
      </c>
      <c r="N45" s="49" t="str">
        <f t="shared" ca="1" si="0"/>
        <v>Contracción</v>
      </c>
      <c r="O45" s="49">
        <f t="shared" ca="1" si="1"/>
        <v>0</v>
      </c>
      <c r="P45" s="49" t="str">
        <f t="shared" ca="1" si="2"/>
        <v>Contracción</v>
      </c>
      <c r="Q45" s="49">
        <f t="shared" ca="1" si="3"/>
        <v>0</v>
      </c>
      <c r="R45" s="49" t="str">
        <f t="shared" ca="1" si="4"/>
        <v>Contracción</v>
      </c>
      <c r="S45" s="49">
        <f t="shared" ca="1" si="5"/>
        <v>0</v>
      </c>
      <c r="T45" s="49" t="str">
        <f t="shared" ca="1" si="6"/>
        <v>Contracción</v>
      </c>
      <c r="U45" s="49">
        <f t="shared" ca="1" si="7"/>
        <v>0</v>
      </c>
      <c r="V45" s="49" t="str">
        <f t="shared" ca="1" si="8"/>
        <v>Contracción</v>
      </c>
      <c r="W45" s="49">
        <f t="shared" ca="1" si="9"/>
        <v>0</v>
      </c>
      <c r="X45" s="49" t="str">
        <f t="shared" ca="1" si="10"/>
        <v>Contracción</v>
      </c>
      <c r="Y45" s="49">
        <f t="shared" ca="1" si="11"/>
        <v>0</v>
      </c>
      <c r="Z45" s="49" t="str">
        <f t="shared" ca="1" si="12"/>
        <v>Expansión</v>
      </c>
      <c r="AA45" s="49">
        <f t="shared" ca="1" si="13"/>
        <v>0</v>
      </c>
    </row>
    <row r="46" spans="13:27">
      <c r="M46" s="49">
        <f t="shared" si="15"/>
        <v>188</v>
      </c>
      <c r="N46" s="49" t="str">
        <f t="shared" ca="1" si="0"/>
        <v>Contracción</v>
      </c>
      <c r="O46" s="49">
        <f t="shared" ca="1" si="1"/>
        <v>0</v>
      </c>
      <c r="P46" s="49" t="str">
        <f t="shared" ca="1" si="2"/>
        <v>Contracción</v>
      </c>
      <c r="Q46" s="49">
        <f t="shared" ca="1" si="3"/>
        <v>0</v>
      </c>
      <c r="R46" s="49" t="str">
        <f t="shared" ca="1" si="4"/>
        <v>Contracción</v>
      </c>
      <c r="S46" s="49">
        <f t="shared" ca="1" si="5"/>
        <v>0</v>
      </c>
      <c r="T46" s="49" t="str">
        <f t="shared" ca="1" si="6"/>
        <v>Contracción</v>
      </c>
      <c r="U46" s="49">
        <f t="shared" ca="1" si="7"/>
        <v>0</v>
      </c>
      <c r="V46" s="49" t="str">
        <f t="shared" ca="1" si="8"/>
        <v>Contracción</v>
      </c>
      <c r="W46" s="49">
        <f t="shared" ca="1" si="9"/>
        <v>0</v>
      </c>
      <c r="X46" s="49" t="str">
        <f t="shared" ca="1" si="10"/>
        <v>Contracción</v>
      </c>
      <c r="Y46" s="49">
        <f t="shared" ca="1" si="11"/>
        <v>0</v>
      </c>
      <c r="Z46" s="49" t="str">
        <f t="shared" ca="1" si="12"/>
        <v>Expansión</v>
      </c>
      <c r="AA46" s="49">
        <f t="shared" ca="1" si="13"/>
        <v>0</v>
      </c>
    </row>
    <row r="47" spans="13:27">
      <c r="M47" s="49">
        <f t="shared" si="15"/>
        <v>189</v>
      </c>
      <c r="N47" s="49" t="str">
        <f t="shared" ca="1" si="0"/>
        <v>Contracción</v>
      </c>
      <c r="O47" s="49">
        <f t="shared" ca="1" si="1"/>
        <v>0</v>
      </c>
      <c r="P47" s="49" t="str">
        <f t="shared" ca="1" si="2"/>
        <v>Contracción</v>
      </c>
      <c r="Q47" s="49">
        <f t="shared" ca="1" si="3"/>
        <v>0</v>
      </c>
      <c r="R47" s="49" t="str">
        <f t="shared" ca="1" si="4"/>
        <v>Contracción</v>
      </c>
      <c r="S47" s="49">
        <f t="shared" ca="1" si="5"/>
        <v>0</v>
      </c>
      <c r="T47" s="49" t="str">
        <f t="shared" ca="1" si="6"/>
        <v>Contracción</v>
      </c>
      <c r="U47" s="49">
        <f t="shared" ca="1" si="7"/>
        <v>0</v>
      </c>
      <c r="V47" s="49" t="str">
        <f t="shared" ca="1" si="8"/>
        <v>Contracción</v>
      </c>
      <c r="W47" s="49">
        <f t="shared" ca="1" si="9"/>
        <v>0</v>
      </c>
      <c r="X47" s="49" t="str">
        <f t="shared" ca="1" si="10"/>
        <v>Contracción</v>
      </c>
      <c r="Y47" s="49">
        <f t="shared" ca="1" si="11"/>
        <v>0</v>
      </c>
      <c r="Z47" s="49" t="str">
        <f t="shared" ca="1" si="12"/>
        <v>Expansión</v>
      </c>
      <c r="AA47" s="49">
        <f t="shared" ca="1" si="13"/>
        <v>0</v>
      </c>
    </row>
    <row r="48" spans="13:27">
      <c r="M48" s="49">
        <f>M47+1</f>
        <v>190</v>
      </c>
      <c r="N48" s="49" t="str">
        <f t="shared" ca="1" si="0"/>
        <v>Contracción</v>
      </c>
      <c r="O48" s="49">
        <f t="shared" ca="1" si="1"/>
        <v>0</v>
      </c>
      <c r="P48" s="49" t="str">
        <f t="shared" ca="1" si="2"/>
        <v>Contracción</v>
      </c>
      <c r="Q48" s="49">
        <f t="shared" ca="1" si="3"/>
        <v>0</v>
      </c>
      <c r="R48" s="49" t="str">
        <f t="shared" ca="1" si="4"/>
        <v>Contracción</v>
      </c>
      <c r="S48" s="49">
        <f t="shared" ca="1" si="5"/>
        <v>0</v>
      </c>
      <c r="T48" s="49" t="str">
        <f t="shared" ca="1" si="6"/>
        <v>Contracción</v>
      </c>
      <c r="U48" s="49">
        <f t="shared" ca="1" si="7"/>
        <v>0</v>
      </c>
      <c r="V48" s="49" t="str">
        <f t="shared" ca="1" si="8"/>
        <v>Contracción</v>
      </c>
      <c r="W48" s="49">
        <f t="shared" ca="1" si="9"/>
        <v>0</v>
      </c>
      <c r="X48" s="49" t="str">
        <f t="shared" ca="1" si="10"/>
        <v>Contracción</v>
      </c>
      <c r="Y48" s="49">
        <f t="shared" ca="1" si="11"/>
        <v>0</v>
      </c>
      <c r="Z48" s="49" t="str">
        <f t="shared" ca="1" si="12"/>
        <v>Expansión</v>
      </c>
      <c r="AA48" s="49">
        <f t="shared" ca="1" si="13"/>
        <v>0</v>
      </c>
    </row>
    <row r="49" spans="13:27">
      <c r="M49" s="49">
        <f t="shared" si="15"/>
        <v>191</v>
      </c>
      <c r="N49" s="49" t="str">
        <f t="shared" ca="1" si="0"/>
        <v>Contracción</v>
      </c>
      <c r="O49" s="49">
        <f t="shared" ca="1" si="1"/>
        <v>0</v>
      </c>
      <c r="P49" s="49" t="str">
        <f t="shared" ca="1" si="2"/>
        <v>Contracción</v>
      </c>
      <c r="Q49" s="49">
        <f t="shared" ca="1" si="3"/>
        <v>0</v>
      </c>
      <c r="R49" s="49" t="str">
        <f t="shared" ca="1" si="4"/>
        <v>Contracción</v>
      </c>
      <c r="S49" s="49">
        <f t="shared" ca="1" si="5"/>
        <v>0</v>
      </c>
      <c r="T49" s="49" t="str">
        <f t="shared" ca="1" si="6"/>
        <v>Contracción</v>
      </c>
      <c r="U49" s="49">
        <f t="shared" ca="1" si="7"/>
        <v>0</v>
      </c>
      <c r="V49" s="49" t="str">
        <f t="shared" ca="1" si="8"/>
        <v>Contracción</v>
      </c>
      <c r="W49" s="49">
        <f t="shared" ca="1" si="9"/>
        <v>0</v>
      </c>
      <c r="X49" s="49" t="str">
        <f t="shared" ca="1" si="10"/>
        <v>Contracción</v>
      </c>
      <c r="Y49" s="49">
        <f t="shared" ca="1" si="11"/>
        <v>0</v>
      </c>
      <c r="Z49" s="49" t="str">
        <f t="shared" ca="1" si="12"/>
        <v>Expansión</v>
      </c>
      <c r="AA49" s="49">
        <f t="shared" ca="1" si="13"/>
        <v>0</v>
      </c>
    </row>
    <row r="50" spans="13:27">
      <c r="M50" s="49">
        <f t="shared" si="15"/>
        <v>192</v>
      </c>
      <c r="N50" s="49" t="str">
        <f t="shared" ca="1" si="0"/>
        <v>Contracción</v>
      </c>
      <c r="O50" s="49">
        <f t="shared" ca="1" si="1"/>
        <v>0</v>
      </c>
      <c r="P50" s="49" t="str">
        <f t="shared" ca="1" si="2"/>
        <v>Contracción</v>
      </c>
      <c r="Q50" s="49">
        <f t="shared" ca="1" si="3"/>
        <v>0</v>
      </c>
      <c r="R50" s="49" t="str">
        <f t="shared" ca="1" si="4"/>
        <v>Contracción</v>
      </c>
      <c r="S50" s="49">
        <f t="shared" ca="1" si="5"/>
        <v>0</v>
      </c>
      <c r="T50" s="49" t="str">
        <f t="shared" ca="1" si="6"/>
        <v>Contracción</v>
      </c>
      <c r="U50" s="49">
        <f t="shared" ca="1" si="7"/>
        <v>0</v>
      </c>
      <c r="V50" s="49" t="str">
        <f t="shared" ca="1" si="8"/>
        <v>Contracción</v>
      </c>
      <c r="W50" s="49">
        <f t="shared" ca="1" si="9"/>
        <v>0</v>
      </c>
      <c r="X50" s="49" t="str">
        <f t="shared" ca="1" si="10"/>
        <v>Contracción</v>
      </c>
      <c r="Y50" s="49">
        <f t="shared" ca="1" si="11"/>
        <v>0</v>
      </c>
      <c r="Z50" s="49" t="str">
        <f t="shared" ca="1" si="12"/>
        <v>Expansión</v>
      </c>
      <c r="AA50" s="49">
        <f t="shared" ca="1" si="13"/>
        <v>0</v>
      </c>
    </row>
    <row r="51" spans="13:27">
      <c r="M51" s="49">
        <f>M50+1</f>
        <v>193</v>
      </c>
      <c r="N51" s="49" t="str">
        <f t="shared" ca="1" si="0"/>
        <v>Expansión</v>
      </c>
      <c r="O51" s="49">
        <f t="shared" ca="1" si="1"/>
        <v>0</v>
      </c>
      <c r="P51" s="49" t="str">
        <f t="shared" ca="1" si="2"/>
        <v>Contracción</v>
      </c>
      <c r="Q51" s="49">
        <f t="shared" ca="1" si="3"/>
        <v>0</v>
      </c>
      <c r="R51" s="49" t="str">
        <f t="shared" ca="1" si="4"/>
        <v>Expansión</v>
      </c>
      <c r="S51" s="49">
        <f t="shared" ca="1" si="5"/>
        <v>0</v>
      </c>
      <c r="T51" s="49" t="str">
        <f t="shared" ca="1" si="6"/>
        <v>Expansión</v>
      </c>
      <c r="U51" s="49">
        <f t="shared" ca="1" si="7"/>
        <v>0</v>
      </c>
      <c r="V51" s="49" t="str">
        <f t="shared" ca="1" si="8"/>
        <v>Expansión</v>
      </c>
      <c r="W51" s="49">
        <f t="shared" ca="1" si="9"/>
        <v>0</v>
      </c>
      <c r="X51" s="49" t="str">
        <f t="shared" ca="1" si="10"/>
        <v>Contracción</v>
      </c>
      <c r="Y51" s="49">
        <f t="shared" ca="1" si="11"/>
        <v>0</v>
      </c>
      <c r="Z51" s="49" t="str">
        <f t="shared" ca="1" si="12"/>
        <v>Expansión</v>
      </c>
      <c r="AA51" s="49">
        <f t="shared" ca="1" si="13"/>
        <v>0</v>
      </c>
    </row>
    <row r="52" spans="13:27">
      <c r="M52" s="49">
        <f t="shared" si="15"/>
        <v>194</v>
      </c>
      <c r="N52" s="49" t="str">
        <f t="shared" ca="1" si="0"/>
        <v>Contracción</v>
      </c>
      <c r="O52" s="49">
        <f t="shared" ca="1" si="1"/>
        <v>0</v>
      </c>
      <c r="P52" s="49" t="str">
        <f t="shared" ca="1" si="2"/>
        <v>Contracción</v>
      </c>
      <c r="Q52" s="49">
        <f t="shared" ca="1" si="3"/>
        <v>0</v>
      </c>
      <c r="R52" s="49" t="str">
        <f t="shared" ca="1" si="4"/>
        <v>Umbral</v>
      </c>
      <c r="S52" s="49">
        <f t="shared" ca="1" si="5"/>
        <v>0</v>
      </c>
      <c r="T52" s="49" t="str">
        <f t="shared" ca="1" si="6"/>
        <v>Contracción</v>
      </c>
      <c r="U52" s="49">
        <f t="shared" ca="1" si="7"/>
        <v>0</v>
      </c>
      <c r="V52" s="49" t="str">
        <f t="shared" ca="1" si="8"/>
        <v>Contracción</v>
      </c>
      <c r="W52" s="49">
        <f t="shared" ca="1" si="9"/>
        <v>0</v>
      </c>
      <c r="X52" s="49" t="str">
        <f t="shared" ca="1" si="10"/>
        <v>Contracción</v>
      </c>
      <c r="Y52" s="49">
        <f t="shared" ca="1" si="11"/>
        <v>0</v>
      </c>
      <c r="Z52" s="49" t="str">
        <f t="shared" ca="1" si="12"/>
        <v>Expansión</v>
      </c>
      <c r="AA52" s="49">
        <f t="shared" ca="1" si="13"/>
        <v>0</v>
      </c>
    </row>
    <row r="53" spans="13:27">
      <c r="M53" s="49">
        <f t="shared" si="15"/>
        <v>195</v>
      </c>
      <c r="N53" s="49" t="str">
        <f t="shared" ca="1" si="0"/>
        <v>Contracción</v>
      </c>
      <c r="O53" s="49">
        <f t="shared" ca="1" si="1"/>
        <v>0</v>
      </c>
      <c r="P53" s="49" t="str">
        <f t="shared" ca="1" si="2"/>
        <v>Contracción</v>
      </c>
      <c r="Q53" s="49">
        <f t="shared" ca="1" si="3"/>
        <v>0</v>
      </c>
      <c r="R53" s="49" t="str">
        <f t="shared" ca="1" si="4"/>
        <v>Contracción</v>
      </c>
      <c r="S53" s="49">
        <f t="shared" ca="1" si="5"/>
        <v>0</v>
      </c>
      <c r="T53" s="49" t="str">
        <f t="shared" ca="1" si="6"/>
        <v>Expansión</v>
      </c>
      <c r="U53" s="49">
        <f t="shared" ca="1" si="7"/>
        <v>0</v>
      </c>
      <c r="V53" s="49" t="str">
        <f t="shared" ca="1" si="8"/>
        <v>Umbral</v>
      </c>
      <c r="W53" s="49">
        <f t="shared" ca="1" si="9"/>
        <v>0</v>
      </c>
      <c r="X53" s="49" t="str">
        <f t="shared" ca="1" si="10"/>
        <v>Contracción</v>
      </c>
      <c r="Y53" s="49">
        <f t="shared" ca="1" si="11"/>
        <v>0</v>
      </c>
      <c r="Z53" s="49" t="str">
        <f t="shared" ca="1" si="12"/>
        <v>Expansión</v>
      </c>
      <c r="AA53" s="49">
        <f t="shared" ca="1" si="13"/>
        <v>0</v>
      </c>
    </row>
    <row r="54" spans="13:27">
      <c r="M54" s="49">
        <f t="shared" si="15"/>
        <v>196</v>
      </c>
      <c r="N54" s="49" t="str">
        <f t="shared" ca="1" si="0"/>
        <v>Contracción</v>
      </c>
      <c r="O54" s="49">
        <f t="shared" ca="1" si="1"/>
        <v>0</v>
      </c>
      <c r="P54" s="49" t="str">
        <f t="shared" ca="1" si="2"/>
        <v>Contracción</v>
      </c>
      <c r="Q54" s="49">
        <f t="shared" ca="1" si="3"/>
        <v>0</v>
      </c>
      <c r="R54" s="49" t="str">
        <f t="shared" ca="1" si="4"/>
        <v>Contracción</v>
      </c>
      <c r="S54" s="49">
        <f t="shared" ca="1" si="5"/>
        <v>0</v>
      </c>
      <c r="T54" s="49" t="str">
        <f t="shared" ca="1" si="6"/>
        <v>Contracción</v>
      </c>
      <c r="U54" s="49">
        <f t="shared" ca="1" si="7"/>
        <v>0</v>
      </c>
      <c r="V54" s="49" t="str">
        <f t="shared" ca="1" si="8"/>
        <v>Contracción</v>
      </c>
      <c r="W54" s="49">
        <f t="shared" ca="1" si="9"/>
        <v>0</v>
      </c>
      <c r="X54" s="49" t="str">
        <f t="shared" ca="1" si="10"/>
        <v>Contracción</v>
      </c>
      <c r="Y54" s="49">
        <f t="shared" ca="1" si="11"/>
        <v>0</v>
      </c>
      <c r="Z54" s="49" t="str">
        <f t="shared" ca="1" si="12"/>
        <v>Contracción</v>
      </c>
      <c r="AA54" s="49">
        <f t="shared" ca="1" si="13"/>
        <v>0</v>
      </c>
    </row>
    <row r="55" spans="13:27">
      <c r="M55" s="49">
        <f>M54+1</f>
        <v>197</v>
      </c>
      <c r="N55" s="49" t="str">
        <f t="shared" ref="N55:N56" ca="1" si="18">IF(ROUND(INDIRECT(CONCATENATE("'","No Manufacturero","'!E",M55)),1)&gt;50,"Expansión",IF(ROUND(INDIRECT(CONCATENATE("'","No Manufacturero","'!E",M55)),1)=50,"Umbral","Contracción"))</f>
        <v>Contracción</v>
      </c>
      <c r="O55" s="49">
        <f t="shared" ref="O55:O56" ca="1" si="19">IF(O56=0,0,IF(N55=N56,1,0))</f>
        <v>0</v>
      </c>
      <c r="P55" s="49" t="str">
        <f t="shared" ref="P55:P56" ca="1" si="20">IF(ROUND(INDIRECT(CONCATENATE("'","No Manufacturero","'!H",M55)),1)&gt;50,"Expansión",IF(ROUND(INDIRECT(CONCATENATE("'","No Manufacturero","'!H",M55)),1)=50,"Umbral","Contracción"))</f>
        <v>Contracción</v>
      </c>
      <c r="Q55" s="49">
        <f t="shared" ref="Q55:Q56" ca="1" si="21">IF(Q56=0,0,IF(P55=P56,1,0))</f>
        <v>0</v>
      </c>
      <c r="R55" s="49" t="str">
        <f t="shared" ref="R55:R56" ca="1" si="22">IF(ROUND(INDIRECT(CONCATENATE("'","No Manufacturero","'!L",M55)),1)&gt;50,"Expansión",IF(ROUND(INDIRECT(CONCATENATE("'","No Manufacturero","'!L",M55)),1)=50,"Umbral","Contracción"))</f>
        <v>Contracción</v>
      </c>
      <c r="S55" s="49">
        <f t="shared" ref="S55:S56" ca="1" si="23">IF(S56=0,0,IF(R55=R56,1,0))</f>
        <v>0</v>
      </c>
      <c r="T55" s="49" t="str">
        <f t="shared" ref="T55:T56" ca="1" si="24">IF(ROUND(INDIRECT(CONCATENATE("'","No Manufacturero","'!S",M55)),1)&gt;50,"Expansión",IF(ROUND(INDIRECT(CONCATENATE("'","No Manufacturero","'!S",M55)),1)=50,"Umbral","Contracción"))</f>
        <v>Contracción</v>
      </c>
      <c r="U55" s="49">
        <f t="shared" ref="U55:U56" ca="1" si="25">IF(U56=0,0,IF(T55=T56,1,0))</f>
        <v>0</v>
      </c>
      <c r="V55" s="49" t="str">
        <f t="shared" ref="V55:V56" ca="1" si="26">IF(ROUND(INDIRECT(CONCATENATE("'","No Manufacturero","'!Z",M55)),1)&gt;50,"Expansión",IF(ROUND(INDIRECT(CONCATENATE("'","No Manufacturero","'!Z",M55)),1)=50,"Umbral","Contracción"))</f>
        <v>Contracción</v>
      </c>
      <c r="W55" s="49">
        <f t="shared" ref="W55:W56" ca="1" si="27">IF(W56=0,0,IF(V55=V56,1,0))</f>
        <v>0</v>
      </c>
      <c r="X55" s="49" t="str">
        <f t="shared" ref="X55:X56" ca="1" si="28">IF(ROUND(INDIRECT(CONCATENATE("'","No Manufacturero","'!AG",M55)),1)&gt;50,"Expansión",IF(ROUND(INDIRECT(CONCATENATE("'","No Manufacturero","'!AG",M55)),1)=50,"Umbral","Contracción"))</f>
        <v>Contracción</v>
      </c>
      <c r="Y55" s="49">
        <f t="shared" ref="Y55:Y56" ca="1" si="29">IF(Y56=0,0,IF(X55=X56,1,0))</f>
        <v>0</v>
      </c>
      <c r="Z55" s="49" t="str">
        <f t="shared" ref="Z55:Z56" ca="1" si="30">IF(ROUND(INDIRECT(CONCATENATE("'","No Manufacturero","'!AO",M55)),1)&gt;50,"Expansión",IF(ROUND(INDIRECT(CONCATENATE("'","No Manufacturero","'!AO",M55)),1)=50,"Umbral","Contracción"))</f>
        <v>Contracción</v>
      </c>
      <c r="AA55" s="49">
        <f t="shared" ref="AA55:AA56" ca="1" si="31">IF(AA56=0,0,IF(Z55=Z56,1,0))</f>
        <v>0</v>
      </c>
    </row>
    <row r="56" spans="13:27">
      <c r="M56" s="49">
        <f t="shared" ref="M56:M105" si="32">M55+1</f>
        <v>198</v>
      </c>
      <c r="N56" s="49" t="str">
        <f t="shared" ca="1" si="18"/>
        <v>Contracción</v>
      </c>
      <c r="O56" s="49">
        <f t="shared" ca="1" si="19"/>
        <v>0</v>
      </c>
      <c r="P56" s="49" t="str">
        <f t="shared" ca="1" si="20"/>
        <v>Contracción</v>
      </c>
      <c r="Q56" s="49">
        <f t="shared" ca="1" si="21"/>
        <v>0</v>
      </c>
      <c r="R56" s="49" t="str">
        <f t="shared" ca="1" si="22"/>
        <v>Expansión</v>
      </c>
      <c r="S56" s="49">
        <f t="shared" ca="1" si="23"/>
        <v>0</v>
      </c>
      <c r="T56" s="49" t="str">
        <f t="shared" ca="1" si="24"/>
        <v>Expansión</v>
      </c>
      <c r="U56" s="49">
        <f t="shared" ca="1" si="25"/>
        <v>0</v>
      </c>
      <c r="V56" s="49" t="str">
        <f t="shared" ca="1" si="26"/>
        <v>Contracción</v>
      </c>
      <c r="W56" s="49">
        <f t="shared" ca="1" si="27"/>
        <v>0</v>
      </c>
      <c r="X56" s="49" t="str">
        <f t="shared" ca="1" si="28"/>
        <v>Contracción</v>
      </c>
      <c r="Y56" s="49">
        <f t="shared" ca="1" si="29"/>
        <v>0</v>
      </c>
      <c r="Z56" s="49" t="str">
        <f t="shared" ca="1" si="30"/>
        <v>Expansión</v>
      </c>
      <c r="AA56" s="49">
        <f t="shared" ca="1" si="31"/>
        <v>0</v>
      </c>
    </row>
    <row r="57" spans="13:27">
      <c r="M57" s="49">
        <f t="shared" si="32"/>
        <v>199</v>
      </c>
      <c r="N57" s="49" t="str">
        <f t="shared" ref="N57:N105" ca="1" si="33">IF(ROUND(INDIRECT(CONCATENATE("'","No Manufacturero","'!E",M57)),1)&gt;50,"Expansión",IF(ROUND(INDIRECT(CONCATENATE("'","No Manufacturero","'!E",M57)),1)=50,"Umbral","Contracción"))</f>
        <v>Contracción</v>
      </c>
      <c r="O57" s="49">
        <f t="shared" ref="O57:O104" ca="1" si="34">IF(O58=0,0,IF(N57=N58,1,0))</f>
        <v>0</v>
      </c>
      <c r="P57" s="49" t="str">
        <f t="shared" ref="P57:P105" ca="1" si="35">IF(ROUND(INDIRECT(CONCATENATE("'","No Manufacturero","'!H",M57)),1)&gt;50,"Expansión",IF(ROUND(INDIRECT(CONCATENATE("'","No Manufacturero","'!H",M57)),1)=50,"Umbral","Contracción"))</f>
        <v>Expansión</v>
      </c>
      <c r="Q57" s="49">
        <f t="shared" ref="Q57:Q104" ca="1" si="36">IF(Q58=0,0,IF(P57=P58,1,0))</f>
        <v>0</v>
      </c>
      <c r="R57" s="49" t="str">
        <f t="shared" ref="R57:R105" ca="1" si="37">IF(ROUND(INDIRECT(CONCATENATE("'","No Manufacturero","'!L",M57)),1)&gt;50,"Expansión",IF(ROUND(INDIRECT(CONCATENATE("'","No Manufacturero","'!L",M57)),1)=50,"Umbral","Contracción"))</f>
        <v>Expansión</v>
      </c>
      <c r="S57" s="49">
        <f t="shared" ref="S57:S104" ca="1" si="38">IF(S58=0,0,IF(R57=R58,1,0))</f>
        <v>0</v>
      </c>
      <c r="T57" s="49" t="str">
        <f t="shared" ref="T57:T105" ca="1" si="39">IF(ROUND(INDIRECT(CONCATENATE("'","No Manufacturero","'!S",M57)),1)&gt;50,"Expansión",IF(ROUND(INDIRECT(CONCATENATE("'","No Manufacturero","'!S",M57)),1)=50,"Umbral","Contracción"))</f>
        <v>Umbral</v>
      </c>
      <c r="U57" s="49">
        <f t="shared" ref="U57:U104" ca="1" si="40">IF(U58=0,0,IF(T57=T58,1,0))</f>
        <v>0</v>
      </c>
      <c r="V57" s="49" t="str">
        <f t="shared" ref="V57:V105" ca="1" si="41">IF(ROUND(INDIRECT(CONCATENATE("'","No Manufacturero","'!Z",M57)),1)&gt;50,"Expansión",IF(ROUND(INDIRECT(CONCATENATE("'","No Manufacturero","'!Z",M57)),1)=50,"Umbral","Contracción"))</f>
        <v>Contracción</v>
      </c>
      <c r="W57" s="49">
        <f t="shared" ref="W57:W104" ca="1" si="42">IF(W58=0,0,IF(V57=V58,1,0))</f>
        <v>0</v>
      </c>
      <c r="X57" s="49" t="str">
        <f t="shared" ref="X57:X105" ca="1" si="43">IF(ROUND(INDIRECT(CONCATENATE("'","No Manufacturero","'!AG",M57)),1)&gt;50,"Expansión",IF(ROUND(INDIRECT(CONCATENATE("'","No Manufacturero","'!AG",M57)),1)=50,"Umbral","Contracción"))</f>
        <v>Contracción</v>
      </c>
      <c r="Y57" s="49">
        <f t="shared" ref="Y57:Y104" ca="1" si="44">IF(Y58=0,0,IF(X57=X58,1,0))</f>
        <v>0</v>
      </c>
      <c r="Z57" s="49" t="str">
        <f t="shared" ref="Z57:Z105" ca="1" si="45">IF(ROUND(INDIRECT(CONCATENATE("'","No Manufacturero","'!AO",M57)),1)&gt;50,"Expansión",IF(ROUND(INDIRECT(CONCATENATE("'","No Manufacturero","'!AO",M57)),1)=50,"Umbral","Contracción"))</f>
        <v>Contracción</v>
      </c>
      <c r="AA57" s="49">
        <f t="shared" ref="AA57:AA104" ca="1" si="46">IF(AA58=0,0,IF(Z57=Z58,1,0))</f>
        <v>0</v>
      </c>
    </row>
    <row r="58" spans="13:27">
      <c r="M58" s="49">
        <f t="shared" si="32"/>
        <v>200</v>
      </c>
      <c r="N58" s="49" t="str">
        <f t="shared" ca="1" si="33"/>
        <v>Expansión</v>
      </c>
      <c r="O58" s="49">
        <f t="shared" ca="1" si="34"/>
        <v>0</v>
      </c>
      <c r="P58" s="49" t="str">
        <f t="shared" ca="1" si="35"/>
        <v>Expansión</v>
      </c>
      <c r="Q58" s="49">
        <f t="shared" ca="1" si="36"/>
        <v>0</v>
      </c>
      <c r="R58" s="49" t="str">
        <f t="shared" ca="1" si="37"/>
        <v>Expansión</v>
      </c>
      <c r="S58" s="49">
        <f t="shared" ca="1" si="38"/>
        <v>0</v>
      </c>
      <c r="T58" s="49" t="str">
        <f t="shared" ca="1" si="39"/>
        <v>Expansión</v>
      </c>
      <c r="U58" s="49">
        <f t="shared" ca="1" si="40"/>
        <v>0</v>
      </c>
      <c r="V58" s="49" t="str">
        <f t="shared" ca="1" si="41"/>
        <v>Expansión</v>
      </c>
      <c r="W58" s="49">
        <f t="shared" ca="1" si="42"/>
        <v>0</v>
      </c>
      <c r="X58" s="49" t="str">
        <f t="shared" ca="1" si="43"/>
        <v>Contracción</v>
      </c>
      <c r="Y58" s="49">
        <f t="shared" ca="1" si="44"/>
        <v>0</v>
      </c>
      <c r="Z58" s="49" t="str">
        <f t="shared" ca="1" si="45"/>
        <v>Expansión</v>
      </c>
      <c r="AA58" s="49">
        <f t="shared" ca="1" si="46"/>
        <v>0</v>
      </c>
    </row>
    <row r="59" spans="13:27">
      <c r="M59" s="49">
        <f t="shared" si="32"/>
        <v>201</v>
      </c>
      <c r="N59" s="49" t="str">
        <f t="shared" ca="1" si="33"/>
        <v>Expansión</v>
      </c>
      <c r="O59" s="49">
        <f t="shared" ca="1" si="34"/>
        <v>0</v>
      </c>
      <c r="P59" s="49" t="str">
        <f t="shared" ca="1" si="35"/>
        <v>Expansión</v>
      </c>
      <c r="Q59" s="49">
        <f t="shared" ca="1" si="36"/>
        <v>0</v>
      </c>
      <c r="R59" s="49" t="str">
        <f t="shared" ca="1" si="37"/>
        <v>Expansión</v>
      </c>
      <c r="S59" s="49">
        <f t="shared" ca="1" si="38"/>
        <v>0</v>
      </c>
      <c r="T59" s="49" t="str">
        <f t="shared" ca="1" si="39"/>
        <v>Expansión</v>
      </c>
      <c r="U59" s="49">
        <f t="shared" ca="1" si="40"/>
        <v>0</v>
      </c>
      <c r="V59" s="49" t="str">
        <f t="shared" ca="1" si="41"/>
        <v>Expansión</v>
      </c>
      <c r="W59" s="49">
        <f t="shared" ca="1" si="42"/>
        <v>0</v>
      </c>
      <c r="X59" s="49" t="str">
        <f t="shared" ca="1" si="43"/>
        <v>Expansión</v>
      </c>
      <c r="Y59" s="49">
        <f t="shared" ca="1" si="44"/>
        <v>0</v>
      </c>
      <c r="Z59" s="49" t="str">
        <f t="shared" ca="1" si="45"/>
        <v>Contracción</v>
      </c>
      <c r="AA59" s="49">
        <f t="shared" ca="1" si="46"/>
        <v>0</v>
      </c>
    </row>
    <row r="60" spans="13:27">
      <c r="M60" s="49">
        <f t="shared" si="32"/>
        <v>202</v>
      </c>
      <c r="N60" s="49" t="str">
        <f t="shared" ca="1" si="33"/>
        <v>Expansión</v>
      </c>
      <c r="O60" s="49">
        <f t="shared" ca="1" si="34"/>
        <v>0</v>
      </c>
      <c r="P60" s="49" t="str">
        <f t="shared" ca="1" si="35"/>
        <v>Expansión</v>
      </c>
      <c r="Q60" s="49">
        <f t="shared" ca="1" si="36"/>
        <v>0</v>
      </c>
      <c r="R60" s="49" t="str">
        <f t="shared" ca="1" si="37"/>
        <v>Expansión</v>
      </c>
      <c r="S60" s="49">
        <f t="shared" ca="1" si="38"/>
        <v>0</v>
      </c>
      <c r="T60" s="49" t="str">
        <f t="shared" ca="1" si="39"/>
        <v>Expansión</v>
      </c>
      <c r="U60" s="49">
        <f t="shared" ca="1" si="40"/>
        <v>0</v>
      </c>
      <c r="V60" s="49" t="str">
        <f t="shared" ca="1" si="41"/>
        <v>Expansión</v>
      </c>
      <c r="W60" s="49">
        <f t="shared" ca="1" si="42"/>
        <v>0</v>
      </c>
      <c r="X60" s="49" t="str">
        <f t="shared" ca="1" si="43"/>
        <v>Expansión</v>
      </c>
      <c r="Y60" s="49">
        <f t="shared" ca="1" si="44"/>
        <v>0</v>
      </c>
      <c r="Z60" s="49" t="str">
        <f t="shared" ca="1" si="45"/>
        <v>Contracción</v>
      </c>
      <c r="AA60" s="49">
        <f t="shared" ca="1" si="46"/>
        <v>0</v>
      </c>
    </row>
    <row r="61" spans="13:27">
      <c r="M61" s="49">
        <f t="shared" si="32"/>
        <v>203</v>
      </c>
      <c r="N61" s="49" t="str">
        <f t="shared" ca="1" si="33"/>
        <v>Expansión</v>
      </c>
      <c r="O61" s="49">
        <f t="shared" ca="1" si="34"/>
        <v>0</v>
      </c>
      <c r="P61" s="49" t="str">
        <f t="shared" ca="1" si="35"/>
        <v>Expansión</v>
      </c>
      <c r="Q61" s="49">
        <f t="shared" ca="1" si="36"/>
        <v>0</v>
      </c>
      <c r="R61" s="49" t="str">
        <f t="shared" ca="1" si="37"/>
        <v>Expansión</v>
      </c>
      <c r="S61" s="49">
        <f t="shared" ca="1" si="38"/>
        <v>0</v>
      </c>
      <c r="T61" s="49" t="str">
        <f t="shared" ca="1" si="39"/>
        <v>Expansión</v>
      </c>
      <c r="U61" s="49">
        <f t="shared" ca="1" si="40"/>
        <v>0</v>
      </c>
      <c r="V61" s="49" t="str">
        <f t="shared" ca="1" si="41"/>
        <v>Expansión</v>
      </c>
      <c r="W61" s="49">
        <f t="shared" ca="1" si="42"/>
        <v>0</v>
      </c>
      <c r="X61" s="49" t="str">
        <f t="shared" ca="1" si="43"/>
        <v>Expansión</v>
      </c>
      <c r="Y61" s="49">
        <f t="shared" ca="1" si="44"/>
        <v>0</v>
      </c>
      <c r="Z61" s="49" t="str">
        <f t="shared" ca="1" si="45"/>
        <v>Expansión</v>
      </c>
      <c r="AA61" s="49">
        <f t="shared" ca="1" si="46"/>
        <v>0</v>
      </c>
    </row>
    <row r="62" spans="13:27">
      <c r="M62" s="49">
        <f t="shared" si="32"/>
        <v>204</v>
      </c>
      <c r="N62" s="49" t="str">
        <f t="shared" ca="1" si="33"/>
        <v>Expansión</v>
      </c>
      <c r="O62" s="49">
        <f t="shared" ca="1" si="34"/>
        <v>0</v>
      </c>
      <c r="P62" s="49" t="str">
        <f t="shared" ca="1" si="35"/>
        <v>Expansión</v>
      </c>
      <c r="Q62" s="49">
        <f t="shared" ca="1" si="36"/>
        <v>0</v>
      </c>
      <c r="R62" s="49" t="str">
        <f t="shared" ca="1" si="37"/>
        <v>Contracción</v>
      </c>
      <c r="S62" s="49">
        <f t="shared" ca="1" si="38"/>
        <v>0</v>
      </c>
      <c r="T62" s="49" t="str">
        <f t="shared" ca="1" si="39"/>
        <v>Expansión</v>
      </c>
      <c r="U62" s="49">
        <f t="shared" ca="1" si="40"/>
        <v>0</v>
      </c>
      <c r="V62" s="49" t="str">
        <f t="shared" ca="1" si="41"/>
        <v>Expansión</v>
      </c>
      <c r="W62" s="49">
        <f t="shared" ca="1" si="42"/>
        <v>0</v>
      </c>
      <c r="X62" s="49" t="str">
        <f t="shared" ca="1" si="43"/>
        <v>Expansión</v>
      </c>
      <c r="Y62" s="49">
        <f t="shared" ca="1" si="44"/>
        <v>0</v>
      </c>
      <c r="Z62" s="49" t="str">
        <f t="shared" ca="1" si="45"/>
        <v>Expansión</v>
      </c>
      <c r="AA62" s="49">
        <f t="shared" ca="1" si="46"/>
        <v>0</v>
      </c>
    </row>
    <row r="63" spans="13:27">
      <c r="M63" s="49">
        <f t="shared" si="32"/>
        <v>205</v>
      </c>
      <c r="N63" s="49" t="str">
        <f t="shared" ca="1" si="33"/>
        <v>Expansión</v>
      </c>
      <c r="O63" s="49">
        <f t="shared" ca="1" si="34"/>
        <v>0</v>
      </c>
      <c r="P63" s="49" t="str">
        <f t="shared" ca="1" si="35"/>
        <v>Expansión</v>
      </c>
      <c r="Q63" s="49">
        <f t="shared" ca="1" si="36"/>
        <v>0</v>
      </c>
      <c r="R63" s="49" t="str">
        <f t="shared" ca="1" si="37"/>
        <v>Expansión</v>
      </c>
      <c r="S63" s="49">
        <f t="shared" ca="1" si="38"/>
        <v>0</v>
      </c>
      <c r="T63" s="49" t="str">
        <f t="shared" ca="1" si="39"/>
        <v>Expansión</v>
      </c>
      <c r="U63" s="49">
        <f t="shared" ca="1" si="40"/>
        <v>0</v>
      </c>
      <c r="V63" s="49" t="str">
        <f t="shared" ca="1" si="41"/>
        <v>Expansión</v>
      </c>
      <c r="W63" s="49">
        <f t="shared" ca="1" si="42"/>
        <v>0</v>
      </c>
      <c r="X63" s="49" t="str">
        <f t="shared" ca="1" si="43"/>
        <v>Expansión</v>
      </c>
      <c r="Y63" s="49">
        <f t="shared" ca="1" si="44"/>
        <v>0</v>
      </c>
      <c r="Z63" s="49" t="str">
        <f t="shared" ca="1" si="45"/>
        <v>Contracción</v>
      </c>
      <c r="AA63" s="49">
        <f t="shared" ca="1" si="46"/>
        <v>0</v>
      </c>
    </row>
    <row r="64" spans="13:27">
      <c r="M64" s="49">
        <f t="shared" si="32"/>
        <v>206</v>
      </c>
      <c r="N64" s="49" t="str">
        <f t="shared" ca="1" si="33"/>
        <v>Expansión</v>
      </c>
      <c r="O64" s="49">
        <f t="shared" ca="1" si="34"/>
        <v>0</v>
      </c>
      <c r="P64" s="49" t="str">
        <f t="shared" ca="1" si="35"/>
        <v>Expansión</v>
      </c>
      <c r="Q64" s="49">
        <f t="shared" ca="1" si="36"/>
        <v>0</v>
      </c>
      <c r="R64" s="49" t="str">
        <f t="shared" ca="1" si="37"/>
        <v>Expansión</v>
      </c>
      <c r="S64" s="49">
        <f t="shared" ca="1" si="38"/>
        <v>0</v>
      </c>
      <c r="T64" s="49" t="str">
        <f t="shared" ca="1" si="39"/>
        <v>Expansión</v>
      </c>
      <c r="U64" s="49">
        <f t="shared" ca="1" si="40"/>
        <v>0</v>
      </c>
      <c r="V64" s="49" t="str">
        <f t="shared" ca="1" si="41"/>
        <v>Expansión</v>
      </c>
      <c r="W64" s="49">
        <f t="shared" ca="1" si="42"/>
        <v>0</v>
      </c>
      <c r="X64" s="49" t="str">
        <f t="shared" ca="1" si="43"/>
        <v>Expansión</v>
      </c>
      <c r="Y64" s="49">
        <f t="shared" ca="1" si="44"/>
        <v>0</v>
      </c>
      <c r="Z64" s="49" t="str">
        <f t="shared" ca="1" si="45"/>
        <v>Expansión</v>
      </c>
      <c r="AA64" s="49">
        <f t="shared" ca="1" si="46"/>
        <v>0</v>
      </c>
    </row>
    <row r="65" spans="13:27">
      <c r="M65" s="49">
        <f t="shared" si="32"/>
        <v>207</v>
      </c>
      <c r="N65" s="49" t="str">
        <f t="shared" ca="1" si="33"/>
        <v>Expansión</v>
      </c>
      <c r="O65" s="49">
        <f t="shared" ca="1" si="34"/>
        <v>0</v>
      </c>
      <c r="P65" s="49" t="str">
        <f t="shared" ca="1" si="35"/>
        <v>Expansión</v>
      </c>
      <c r="Q65" s="49">
        <f t="shared" ca="1" si="36"/>
        <v>0</v>
      </c>
      <c r="R65" s="49" t="str">
        <f t="shared" ca="1" si="37"/>
        <v>Expansión</v>
      </c>
      <c r="S65" s="49">
        <f t="shared" ca="1" si="38"/>
        <v>0</v>
      </c>
      <c r="T65" s="49" t="str">
        <f t="shared" ca="1" si="39"/>
        <v>Expansión</v>
      </c>
      <c r="U65" s="49">
        <f t="shared" ca="1" si="40"/>
        <v>0</v>
      </c>
      <c r="V65" s="49" t="str">
        <f t="shared" ca="1" si="41"/>
        <v>Expansión</v>
      </c>
      <c r="W65" s="49">
        <f t="shared" ca="1" si="42"/>
        <v>0</v>
      </c>
      <c r="X65" s="49" t="str">
        <f t="shared" ca="1" si="43"/>
        <v>Expansión</v>
      </c>
      <c r="Y65" s="49">
        <f t="shared" ca="1" si="44"/>
        <v>0</v>
      </c>
      <c r="Z65" s="49" t="str">
        <f t="shared" ca="1" si="45"/>
        <v>Expansión</v>
      </c>
      <c r="AA65" s="49">
        <f t="shared" ca="1" si="46"/>
        <v>0</v>
      </c>
    </row>
    <row r="66" spans="13:27">
      <c r="M66" s="49">
        <f t="shared" si="32"/>
        <v>208</v>
      </c>
      <c r="N66" s="49" t="str">
        <f t="shared" ca="1" si="33"/>
        <v>Expansión</v>
      </c>
      <c r="O66" s="49">
        <f t="shared" ca="1" si="34"/>
        <v>0</v>
      </c>
      <c r="P66" s="49" t="str">
        <f t="shared" ca="1" si="35"/>
        <v>Expansión</v>
      </c>
      <c r="Q66" s="49">
        <f t="shared" ca="1" si="36"/>
        <v>0</v>
      </c>
      <c r="R66" s="49" t="str">
        <f t="shared" ca="1" si="37"/>
        <v>Expansión</v>
      </c>
      <c r="S66" s="49">
        <f t="shared" ca="1" si="38"/>
        <v>0</v>
      </c>
      <c r="T66" s="49" t="str">
        <f t="shared" ca="1" si="39"/>
        <v>Expansión</v>
      </c>
      <c r="U66" s="49">
        <f t="shared" ca="1" si="40"/>
        <v>0</v>
      </c>
      <c r="V66" s="49" t="str">
        <f t="shared" ca="1" si="41"/>
        <v>Expansión</v>
      </c>
      <c r="W66" s="49">
        <f t="shared" ca="1" si="42"/>
        <v>0</v>
      </c>
      <c r="X66" s="49" t="str">
        <f t="shared" ca="1" si="43"/>
        <v>Expansión</v>
      </c>
      <c r="Y66" s="49">
        <f t="shared" ca="1" si="44"/>
        <v>0</v>
      </c>
      <c r="Z66" s="49" t="str">
        <f t="shared" ca="1" si="45"/>
        <v>Expansión</v>
      </c>
      <c r="AA66" s="49">
        <f t="shared" ca="1" si="46"/>
        <v>0</v>
      </c>
    </row>
    <row r="67" spans="13:27">
      <c r="M67" s="49">
        <f t="shared" si="32"/>
        <v>209</v>
      </c>
      <c r="N67" s="49" t="str">
        <f t="shared" ca="1" si="33"/>
        <v>Contracción</v>
      </c>
      <c r="O67" s="49">
        <f t="shared" ca="1" si="34"/>
        <v>0</v>
      </c>
      <c r="P67" s="49" t="str">
        <f t="shared" ca="1" si="35"/>
        <v>Expansión</v>
      </c>
      <c r="Q67" s="49">
        <f t="shared" ca="1" si="36"/>
        <v>0</v>
      </c>
      <c r="R67" s="49" t="str">
        <f t="shared" ca="1" si="37"/>
        <v>Expansión</v>
      </c>
      <c r="S67" s="49">
        <f t="shared" ca="1" si="38"/>
        <v>0</v>
      </c>
      <c r="T67" s="49" t="str">
        <f t="shared" ca="1" si="39"/>
        <v>Umbral</v>
      </c>
      <c r="U67" s="49">
        <f t="shared" ca="1" si="40"/>
        <v>0</v>
      </c>
      <c r="V67" s="49" t="str">
        <f t="shared" ca="1" si="41"/>
        <v>Contracción</v>
      </c>
      <c r="W67" s="49">
        <f t="shared" ca="1" si="42"/>
        <v>0</v>
      </c>
      <c r="X67" s="49" t="str">
        <f t="shared" ca="1" si="43"/>
        <v>Contracción</v>
      </c>
      <c r="Y67" s="49">
        <f t="shared" ca="1" si="44"/>
        <v>0</v>
      </c>
      <c r="Z67" s="49" t="str">
        <f t="shared" ca="1" si="45"/>
        <v>Expansión</v>
      </c>
      <c r="AA67" s="49">
        <f t="shared" ca="1" si="46"/>
        <v>0</v>
      </c>
    </row>
    <row r="68" spans="13:27">
      <c r="M68" s="49">
        <f t="shared" si="32"/>
        <v>210</v>
      </c>
      <c r="N68" s="49" t="str">
        <f t="shared" ca="1" si="33"/>
        <v>Expansión</v>
      </c>
      <c r="O68" s="49">
        <f t="shared" ca="1" si="34"/>
        <v>0</v>
      </c>
      <c r="P68" s="49" t="str">
        <f t="shared" ca="1" si="35"/>
        <v>Expansión</v>
      </c>
      <c r="Q68" s="49">
        <f t="shared" ca="1" si="36"/>
        <v>0</v>
      </c>
      <c r="R68" s="49" t="str">
        <f t="shared" ca="1" si="37"/>
        <v>Expansión</v>
      </c>
      <c r="S68" s="49">
        <f t="shared" ca="1" si="38"/>
        <v>0</v>
      </c>
      <c r="T68" s="49" t="str">
        <f t="shared" ca="1" si="39"/>
        <v>Expansión</v>
      </c>
      <c r="U68" s="49">
        <f t="shared" ca="1" si="40"/>
        <v>0</v>
      </c>
      <c r="V68" s="49" t="str">
        <f t="shared" ca="1" si="41"/>
        <v>Expansión</v>
      </c>
      <c r="W68" s="49">
        <f t="shared" ca="1" si="42"/>
        <v>0</v>
      </c>
      <c r="X68" s="49" t="str">
        <f t="shared" ca="1" si="43"/>
        <v>Expansión</v>
      </c>
      <c r="Y68" s="49">
        <f t="shared" ca="1" si="44"/>
        <v>0</v>
      </c>
      <c r="Z68" s="49" t="str">
        <f t="shared" ca="1" si="45"/>
        <v>Contracción</v>
      </c>
      <c r="AA68" s="49">
        <f t="shared" ca="1" si="46"/>
        <v>0</v>
      </c>
    </row>
    <row r="69" spans="13:27">
      <c r="M69" s="49">
        <f t="shared" si="32"/>
        <v>211</v>
      </c>
      <c r="N69" s="49" t="str">
        <f t="shared" ca="1" si="33"/>
        <v>Expansión</v>
      </c>
      <c r="O69" s="49">
        <f t="shared" ca="1" si="34"/>
        <v>0</v>
      </c>
      <c r="P69" s="49" t="str">
        <f t="shared" ca="1" si="35"/>
        <v>Expansión</v>
      </c>
      <c r="Q69" s="49">
        <f t="shared" ca="1" si="36"/>
        <v>0</v>
      </c>
      <c r="R69" s="49" t="str">
        <f t="shared" ca="1" si="37"/>
        <v>Expansión</v>
      </c>
      <c r="S69" s="49">
        <f t="shared" ca="1" si="38"/>
        <v>0</v>
      </c>
      <c r="T69" s="49" t="str">
        <f t="shared" ca="1" si="39"/>
        <v>Expansión</v>
      </c>
      <c r="U69" s="49">
        <f t="shared" ca="1" si="40"/>
        <v>0</v>
      </c>
      <c r="V69" s="49" t="str">
        <f t="shared" ca="1" si="41"/>
        <v>Expansión</v>
      </c>
      <c r="W69" s="49">
        <f t="shared" ca="1" si="42"/>
        <v>0</v>
      </c>
      <c r="X69" s="49" t="str">
        <f t="shared" ca="1" si="43"/>
        <v>Expansión</v>
      </c>
      <c r="Y69" s="49">
        <f t="shared" ca="1" si="44"/>
        <v>0</v>
      </c>
      <c r="Z69" s="49" t="str">
        <f t="shared" ca="1" si="45"/>
        <v>Contracción</v>
      </c>
      <c r="AA69" s="49">
        <f t="shared" ca="1" si="46"/>
        <v>0</v>
      </c>
    </row>
    <row r="70" spans="13:27">
      <c r="M70" s="49">
        <f t="shared" si="32"/>
        <v>212</v>
      </c>
      <c r="N70" s="49" t="str">
        <f t="shared" ca="1" si="33"/>
        <v>Expansión</v>
      </c>
      <c r="O70" s="49">
        <f t="shared" ca="1" si="34"/>
        <v>0</v>
      </c>
      <c r="P70" s="49" t="str">
        <f t="shared" ca="1" si="35"/>
        <v>Expansión</v>
      </c>
      <c r="Q70" s="49">
        <f t="shared" ca="1" si="36"/>
        <v>0</v>
      </c>
      <c r="R70" s="49" t="str">
        <f t="shared" ca="1" si="37"/>
        <v>Expansión</v>
      </c>
      <c r="S70" s="49">
        <f t="shared" ca="1" si="38"/>
        <v>0</v>
      </c>
      <c r="T70" s="49" t="str">
        <f t="shared" ca="1" si="39"/>
        <v>Expansión</v>
      </c>
      <c r="U70" s="49">
        <f t="shared" ca="1" si="40"/>
        <v>0</v>
      </c>
      <c r="V70" s="49" t="str">
        <f t="shared" ca="1" si="41"/>
        <v>Expansión</v>
      </c>
      <c r="W70" s="49">
        <f t="shared" ca="1" si="42"/>
        <v>0</v>
      </c>
      <c r="X70" s="49" t="str">
        <f t="shared" ca="1" si="43"/>
        <v>Expansión</v>
      </c>
      <c r="Y70" s="49">
        <f t="shared" ca="1" si="44"/>
        <v>0</v>
      </c>
      <c r="Z70" s="49" t="str">
        <f t="shared" ca="1" si="45"/>
        <v>Contracción</v>
      </c>
      <c r="AA70" s="49">
        <f t="shared" ca="1" si="46"/>
        <v>0</v>
      </c>
    </row>
    <row r="71" spans="13:27">
      <c r="M71" s="49">
        <f t="shared" si="32"/>
        <v>213</v>
      </c>
      <c r="N71" s="49" t="str">
        <f t="shared" ca="1" si="33"/>
        <v>Expansión</v>
      </c>
      <c r="O71" s="49">
        <f t="shared" ca="1" si="34"/>
        <v>0</v>
      </c>
      <c r="P71" s="49" t="str">
        <f t="shared" ca="1" si="35"/>
        <v>Expansión</v>
      </c>
      <c r="Q71" s="49">
        <f t="shared" ca="1" si="36"/>
        <v>0</v>
      </c>
      <c r="R71" s="49" t="str">
        <f t="shared" ca="1" si="37"/>
        <v>Expansión</v>
      </c>
      <c r="S71" s="49">
        <f t="shared" ca="1" si="38"/>
        <v>0</v>
      </c>
      <c r="T71" s="49" t="str">
        <f t="shared" ca="1" si="39"/>
        <v>Expansión</v>
      </c>
      <c r="U71" s="49">
        <f t="shared" ca="1" si="40"/>
        <v>0</v>
      </c>
      <c r="V71" s="49" t="str">
        <f t="shared" ca="1" si="41"/>
        <v>Expansión</v>
      </c>
      <c r="W71" s="49">
        <f t="shared" ca="1" si="42"/>
        <v>0</v>
      </c>
      <c r="X71" s="49" t="str">
        <f t="shared" ca="1" si="43"/>
        <v>Expansión</v>
      </c>
      <c r="Y71" s="49">
        <f t="shared" ca="1" si="44"/>
        <v>0</v>
      </c>
      <c r="Z71" s="49" t="str">
        <f t="shared" ca="1" si="45"/>
        <v>Contracción</v>
      </c>
      <c r="AA71" s="49">
        <f t="shared" ca="1" si="46"/>
        <v>0</v>
      </c>
    </row>
    <row r="72" spans="13:27">
      <c r="M72" s="49">
        <f t="shared" si="32"/>
        <v>214</v>
      </c>
      <c r="N72" s="49" t="str">
        <f t="shared" ca="1" si="33"/>
        <v>Expansión</v>
      </c>
      <c r="O72" s="49">
        <f t="shared" ca="1" si="34"/>
        <v>0</v>
      </c>
      <c r="P72" s="49" t="str">
        <f t="shared" ca="1" si="35"/>
        <v>Expansión</v>
      </c>
      <c r="Q72" s="49">
        <f t="shared" ca="1" si="36"/>
        <v>0</v>
      </c>
      <c r="R72" s="49" t="str">
        <f t="shared" ca="1" si="37"/>
        <v>Expansión</v>
      </c>
      <c r="S72" s="49">
        <f t="shared" ca="1" si="38"/>
        <v>0</v>
      </c>
      <c r="T72" s="49" t="str">
        <f t="shared" ca="1" si="39"/>
        <v>Expansión</v>
      </c>
      <c r="U72" s="49">
        <f t="shared" ca="1" si="40"/>
        <v>0</v>
      </c>
      <c r="V72" s="49" t="str">
        <f t="shared" ca="1" si="41"/>
        <v>Expansión</v>
      </c>
      <c r="W72" s="49">
        <f t="shared" ca="1" si="42"/>
        <v>0</v>
      </c>
      <c r="X72" s="49" t="str">
        <f t="shared" ca="1" si="43"/>
        <v>Expansión</v>
      </c>
      <c r="Y72" s="49">
        <f t="shared" ca="1" si="44"/>
        <v>0</v>
      </c>
      <c r="Z72" s="49" t="str">
        <f t="shared" ca="1" si="45"/>
        <v>Contracción</v>
      </c>
      <c r="AA72" s="49">
        <f t="shared" ca="1" si="46"/>
        <v>0</v>
      </c>
    </row>
    <row r="73" spans="13:27">
      <c r="M73" s="49">
        <f t="shared" si="32"/>
        <v>215</v>
      </c>
      <c r="N73" s="49" t="str">
        <f t="shared" ca="1" si="33"/>
        <v>Expansión</v>
      </c>
      <c r="O73" s="49">
        <f t="shared" ca="1" si="34"/>
        <v>0</v>
      </c>
      <c r="P73" s="49" t="str">
        <f t="shared" ca="1" si="35"/>
        <v>Expansión</v>
      </c>
      <c r="Q73" s="49">
        <f t="shared" ca="1" si="36"/>
        <v>0</v>
      </c>
      <c r="R73" s="49" t="str">
        <f t="shared" ca="1" si="37"/>
        <v>Expansión</v>
      </c>
      <c r="S73" s="49">
        <f t="shared" ca="1" si="38"/>
        <v>0</v>
      </c>
      <c r="T73" s="49" t="str">
        <f t="shared" ca="1" si="39"/>
        <v>Expansión</v>
      </c>
      <c r="U73" s="49">
        <f t="shared" ca="1" si="40"/>
        <v>0</v>
      </c>
      <c r="V73" s="49" t="str">
        <f t="shared" ca="1" si="41"/>
        <v>Expansión</v>
      </c>
      <c r="W73" s="49">
        <f t="shared" ca="1" si="42"/>
        <v>0</v>
      </c>
      <c r="X73" s="49" t="str">
        <f t="shared" ca="1" si="43"/>
        <v>Expansión</v>
      </c>
      <c r="Y73" s="49">
        <f t="shared" ca="1" si="44"/>
        <v>0</v>
      </c>
      <c r="Z73" s="49" t="str">
        <f t="shared" ca="1" si="45"/>
        <v>Umbral</v>
      </c>
      <c r="AA73" s="49">
        <f t="shared" ca="1" si="46"/>
        <v>0</v>
      </c>
    </row>
    <row r="74" spans="13:27">
      <c r="M74" s="49">
        <f t="shared" si="32"/>
        <v>216</v>
      </c>
      <c r="N74" s="49" t="str">
        <f t="shared" ca="1" si="33"/>
        <v>Expansión</v>
      </c>
      <c r="O74" s="49">
        <f t="shared" ca="1" si="34"/>
        <v>0</v>
      </c>
      <c r="P74" s="49" t="str">
        <f t="shared" ca="1" si="35"/>
        <v>Expansión</v>
      </c>
      <c r="Q74" s="49">
        <f t="shared" ca="1" si="36"/>
        <v>0</v>
      </c>
      <c r="R74" s="49" t="str">
        <f t="shared" ca="1" si="37"/>
        <v>Expansión</v>
      </c>
      <c r="S74" s="49">
        <f t="shared" ca="1" si="38"/>
        <v>0</v>
      </c>
      <c r="T74" s="49" t="str">
        <f t="shared" ca="1" si="39"/>
        <v>Expansión</v>
      </c>
      <c r="U74" s="49">
        <f t="shared" ca="1" si="40"/>
        <v>0</v>
      </c>
      <c r="V74" s="49" t="str">
        <f t="shared" ca="1" si="41"/>
        <v>Expansión</v>
      </c>
      <c r="W74" s="49">
        <f t="shared" ca="1" si="42"/>
        <v>0</v>
      </c>
      <c r="X74" s="49" t="str">
        <f t="shared" ca="1" si="43"/>
        <v>Expansión</v>
      </c>
      <c r="Y74" s="49">
        <f t="shared" ca="1" si="44"/>
        <v>0</v>
      </c>
      <c r="Z74" s="49" t="str">
        <f t="shared" ca="1" si="45"/>
        <v>Contracción</v>
      </c>
      <c r="AA74" s="49">
        <f t="shared" ca="1" si="46"/>
        <v>0</v>
      </c>
    </row>
    <row r="75" spans="13:27">
      <c r="M75" s="49">
        <f t="shared" si="32"/>
        <v>217</v>
      </c>
      <c r="N75" s="49" t="str">
        <f t="shared" ca="1" si="33"/>
        <v>Expansión</v>
      </c>
      <c r="O75" s="49">
        <f t="shared" ca="1" si="34"/>
        <v>0</v>
      </c>
      <c r="P75" s="49" t="str">
        <f t="shared" ca="1" si="35"/>
        <v>Expansión</v>
      </c>
      <c r="Q75" s="49">
        <f t="shared" ca="1" si="36"/>
        <v>0</v>
      </c>
      <c r="R75" s="49" t="str">
        <f t="shared" ca="1" si="37"/>
        <v>Expansión</v>
      </c>
      <c r="S75" s="49">
        <f t="shared" ca="1" si="38"/>
        <v>0</v>
      </c>
      <c r="T75" s="49" t="str">
        <f t="shared" ca="1" si="39"/>
        <v>Expansión</v>
      </c>
      <c r="U75" s="49">
        <f t="shared" ca="1" si="40"/>
        <v>0</v>
      </c>
      <c r="V75" s="49" t="str">
        <f t="shared" ca="1" si="41"/>
        <v>Expansión</v>
      </c>
      <c r="W75" s="49">
        <f t="shared" ca="1" si="42"/>
        <v>0</v>
      </c>
      <c r="X75" s="49" t="str">
        <f t="shared" ca="1" si="43"/>
        <v>Expansión</v>
      </c>
      <c r="Y75" s="49">
        <f t="shared" ca="1" si="44"/>
        <v>0</v>
      </c>
      <c r="Z75" s="49" t="str">
        <f t="shared" ca="1" si="45"/>
        <v>Contracción</v>
      </c>
      <c r="AA75" s="49">
        <f t="shared" ca="1" si="46"/>
        <v>0</v>
      </c>
    </row>
    <row r="76" spans="13:27">
      <c r="M76" s="49">
        <f t="shared" si="32"/>
        <v>218</v>
      </c>
      <c r="N76" s="49" t="str">
        <f t="shared" ca="1" si="33"/>
        <v>Expansión</v>
      </c>
      <c r="O76" s="49">
        <f t="shared" ca="1" si="34"/>
        <v>0</v>
      </c>
      <c r="P76" s="49" t="str">
        <f t="shared" ca="1" si="35"/>
        <v>Expansión</v>
      </c>
      <c r="Q76" s="49">
        <f t="shared" ca="1" si="36"/>
        <v>0</v>
      </c>
      <c r="R76" s="49" t="str">
        <f t="shared" ca="1" si="37"/>
        <v>Expansión</v>
      </c>
      <c r="S76" s="49">
        <f t="shared" ca="1" si="38"/>
        <v>0</v>
      </c>
      <c r="T76" s="49" t="str">
        <f t="shared" ca="1" si="39"/>
        <v>Expansión</v>
      </c>
      <c r="U76" s="49">
        <f t="shared" ca="1" si="40"/>
        <v>0</v>
      </c>
      <c r="V76" s="49" t="str">
        <f t="shared" ca="1" si="41"/>
        <v>Expansión</v>
      </c>
      <c r="W76" s="49">
        <f t="shared" ca="1" si="42"/>
        <v>0</v>
      </c>
      <c r="X76" s="49" t="str">
        <f t="shared" ca="1" si="43"/>
        <v>Expansión</v>
      </c>
      <c r="Y76" s="49">
        <f t="shared" ca="1" si="44"/>
        <v>0</v>
      </c>
      <c r="Z76" s="49" t="str">
        <f t="shared" ca="1" si="45"/>
        <v>Expansión</v>
      </c>
      <c r="AA76" s="49">
        <f t="shared" ca="1" si="46"/>
        <v>0</v>
      </c>
    </row>
    <row r="77" spans="13:27">
      <c r="M77" s="49">
        <f t="shared" si="32"/>
        <v>219</v>
      </c>
      <c r="N77" s="49" t="str">
        <f t="shared" ca="1" si="33"/>
        <v>Expansión</v>
      </c>
      <c r="O77" s="49">
        <f t="shared" ca="1" si="34"/>
        <v>0</v>
      </c>
      <c r="P77" s="49" t="str">
        <f t="shared" ca="1" si="35"/>
        <v>Expansión</v>
      </c>
      <c r="Q77" s="49">
        <f t="shared" ca="1" si="36"/>
        <v>0</v>
      </c>
      <c r="R77" s="49" t="str">
        <f t="shared" ca="1" si="37"/>
        <v>Expansión</v>
      </c>
      <c r="S77" s="49">
        <f t="shared" ca="1" si="38"/>
        <v>0</v>
      </c>
      <c r="T77" s="49" t="str">
        <f t="shared" ca="1" si="39"/>
        <v>Expansión</v>
      </c>
      <c r="U77" s="49">
        <f t="shared" ca="1" si="40"/>
        <v>0</v>
      </c>
      <c r="V77" s="49" t="str">
        <f t="shared" ca="1" si="41"/>
        <v>Expansión</v>
      </c>
      <c r="W77" s="49">
        <f t="shared" ca="1" si="42"/>
        <v>0</v>
      </c>
      <c r="X77" s="49" t="str">
        <f t="shared" ca="1" si="43"/>
        <v>Expansión</v>
      </c>
      <c r="Y77" s="49">
        <f t="shared" ca="1" si="44"/>
        <v>0</v>
      </c>
      <c r="Z77" s="49" t="str">
        <f t="shared" ca="1" si="45"/>
        <v>Expansión</v>
      </c>
      <c r="AA77" s="49">
        <f t="shared" ca="1" si="46"/>
        <v>0</v>
      </c>
    </row>
    <row r="78" spans="13:27">
      <c r="M78" s="49">
        <f t="shared" si="32"/>
        <v>220</v>
      </c>
      <c r="N78" s="49" t="str">
        <f t="shared" ca="1" si="33"/>
        <v>Expansión</v>
      </c>
      <c r="O78" s="49">
        <f t="shared" ca="1" si="34"/>
        <v>0</v>
      </c>
      <c r="P78" s="49" t="str">
        <f t="shared" ca="1" si="35"/>
        <v>Expansión</v>
      </c>
      <c r="Q78" s="49">
        <f t="shared" ca="1" si="36"/>
        <v>0</v>
      </c>
      <c r="R78" s="49" t="str">
        <f t="shared" ca="1" si="37"/>
        <v>Expansión</v>
      </c>
      <c r="S78" s="49">
        <f t="shared" ca="1" si="38"/>
        <v>0</v>
      </c>
      <c r="T78" s="49" t="str">
        <f t="shared" ca="1" si="39"/>
        <v>Expansión</v>
      </c>
      <c r="U78" s="49">
        <f t="shared" ca="1" si="40"/>
        <v>0</v>
      </c>
      <c r="V78" s="49" t="str">
        <f t="shared" ca="1" si="41"/>
        <v>Expansión</v>
      </c>
      <c r="W78" s="49">
        <f t="shared" ca="1" si="42"/>
        <v>0</v>
      </c>
      <c r="X78" s="49" t="str">
        <f t="shared" ca="1" si="43"/>
        <v>Expansión</v>
      </c>
      <c r="Y78" s="49">
        <f t="shared" ca="1" si="44"/>
        <v>0</v>
      </c>
      <c r="Z78" s="49" t="str">
        <f t="shared" ca="1" si="45"/>
        <v>Umbral</v>
      </c>
      <c r="AA78" s="49">
        <f t="shared" ca="1" si="46"/>
        <v>0</v>
      </c>
    </row>
    <row r="79" spans="13:27">
      <c r="M79" s="49">
        <f t="shared" si="32"/>
        <v>221</v>
      </c>
      <c r="N79" s="49" t="str">
        <f t="shared" ca="1" si="33"/>
        <v>Expansión</v>
      </c>
      <c r="O79" s="49">
        <f t="shared" ca="1" si="34"/>
        <v>0</v>
      </c>
      <c r="P79" s="49" t="str">
        <f t="shared" ca="1" si="35"/>
        <v>Expansión</v>
      </c>
      <c r="Q79" s="49">
        <f t="shared" ca="1" si="36"/>
        <v>0</v>
      </c>
      <c r="R79" s="49" t="str">
        <f t="shared" ca="1" si="37"/>
        <v>Expansión</v>
      </c>
      <c r="S79" s="49">
        <f t="shared" ca="1" si="38"/>
        <v>0</v>
      </c>
      <c r="T79" s="49" t="str">
        <f t="shared" ca="1" si="39"/>
        <v>Expansión</v>
      </c>
      <c r="U79" s="49">
        <f t="shared" ca="1" si="40"/>
        <v>0</v>
      </c>
      <c r="V79" s="49" t="str">
        <f t="shared" ca="1" si="41"/>
        <v>Expansión</v>
      </c>
      <c r="W79" s="49">
        <f t="shared" ca="1" si="42"/>
        <v>0</v>
      </c>
      <c r="X79" s="49" t="str">
        <f t="shared" ca="1" si="43"/>
        <v>Contracción</v>
      </c>
      <c r="Y79" s="49">
        <f t="shared" ca="1" si="44"/>
        <v>0</v>
      </c>
      <c r="Z79" s="49" t="str">
        <f t="shared" ca="1" si="45"/>
        <v>Expansión</v>
      </c>
      <c r="AA79" s="49">
        <f t="shared" ca="1" si="46"/>
        <v>0</v>
      </c>
    </row>
    <row r="80" spans="13:27">
      <c r="M80" s="49">
        <f t="shared" si="32"/>
        <v>222</v>
      </c>
      <c r="N80" s="49" t="str">
        <f t="shared" ca="1" si="33"/>
        <v>Expansión</v>
      </c>
      <c r="O80" s="49">
        <f t="shared" ca="1" si="34"/>
        <v>0</v>
      </c>
      <c r="P80" s="49" t="str">
        <f t="shared" ca="1" si="35"/>
        <v>Expansión</v>
      </c>
      <c r="Q80" s="49">
        <f t="shared" ca="1" si="36"/>
        <v>0</v>
      </c>
      <c r="R80" s="49" t="str">
        <f t="shared" ca="1" si="37"/>
        <v>Expansión</v>
      </c>
      <c r="S80" s="49">
        <f t="shared" ca="1" si="38"/>
        <v>0</v>
      </c>
      <c r="T80" s="49" t="str">
        <f t="shared" ca="1" si="39"/>
        <v>Expansión</v>
      </c>
      <c r="U80" s="49">
        <f t="shared" ca="1" si="40"/>
        <v>0</v>
      </c>
      <c r="V80" s="49" t="str">
        <f t="shared" ca="1" si="41"/>
        <v>Expansión</v>
      </c>
      <c r="W80" s="49">
        <f t="shared" ca="1" si="42"/>
        <v>0</v>
      </c>
      <c r="X80" s="49" t="str">
        <f t="shared" ca="1" si="43"/>
        <v>Expansión</v>
      </c>
      <c r="Y80" s="49">
        <f t="shared" ca="1" si="44"/>
        <v>0</v>
      </c>
      <c r="Z80" s="49" t="str">
        <f t="shared" ca="1" si="45"/>
        <v>Expansión</v>
      </c>
      <c r="AA80" s="49">
        <f t="shared" ca="1" si="46"/>
        <v>0</v>
      </c>
    </row>
    <row r="81" spans="13:27">
      <c r="M81" s="49">
        <f t="shared" si="32"/>
        <v>223</v>
      </c>
      <c r="N81" s="49" t="str">
        <f t="shared" ca="1" si="33"/>
        <v>Expansión</v>
      </c>
      <c r="O81" s="49">
        <f t="shared" ca="1" si="34"/>
        <v>0</v>
      </c>
      <c r="P81" s="49" t="str">
        <f t="shared" ca="1" si="35"/>
        <v>Expansión</v>
      </c>
      <c r="Q81" s="49">
        <f t="shared" ca="1" si="36"/>
        <v>0</v>
      </c>
      <c r="R81" s="49" t="str">
        <f t="shared" ca="1" si="37"/>
        <v>Expansión</v>
      </c>
      <c r="S81" s="49">
        <f t="shared" ca="1" si="38"/>
        <v>0</v>
      </c>
      <c r="T81" s="49" t="str">
        <f t="shared" ca="1" si="39"/>
        <v>Expansión</v>
      </c>
      <c r="U81" s="49">
        <f t="shared" ca="1" si="40"/>
        <v>0</v>
      </c>
      <c r="V81" s="49" t="str">
        <f t="shared" ca="1" si="41"/>
        <v>Expansión</v>
      </c>
      <c r="W81" s="49">
        <f t="shared" ca="1" si="42"/>
        <v>0</v>
      </c>
      <c r="X81" s="49" t="str">
        <f t="shared" ca="1" si="43"/>
        <v>Expansión</v>
      </c>
      <c r="Y81" s="49">
        <f t="shared" ca="1" si="44"/>
        <v>0</v>
      </c>
      <c r="Z81" s="49" t="str">
        <f t="shared" ca="1" si="45"/>
        <v>Contracción</v>
      </c>
      <c r="AA81" s="49">
        <f t="shared" ca="1" si="46"/>
        <v>0</v>
      </c>
    </row>
    <row r="82" spans="13:27">
      <c r="M82" s="49">
        <f t="shared" si="32"/>
        <v>224</v>
      </c>
      <c r="N82" s="49" t="str">
        <f t="shared" ca="1" si="33"/>
        <v>Expansión</v>
      </c>
      <c r="O82" s="49">
        <f t="shared" ca="1" si="34"/>
        <v>0</v>
      </c>
      <c r="P82" s="49" t="str">
        <f t="shared" ca="1" si="35"/>
        <v>Expansión</v>
      </c>
      <c r="Q82" s="49">
        <f t="shared" ca="1" si="36"/>
        <v>0</v>
      </c>
      <c r="R82" s="49" t="str">
        <f t="shared" ca="1" si="37"/>
        <v>Expansión</v>
      </c>
      <c r="S82" s="49">
        <f t="shared" ca="1" si="38"/>
        <v>0</v>
      </c>
      <c r="T82" s="49" t="str">
        <f t="shared" ca="1" si="39"/>
        <v>Expansión</v>
      </c>
      <c r="U82" s="49">
        <f t="shared" ca="1" si="40"/>
        <v>0</v>
      </c>
      <c r="V82" s="49" t="str">
        <f t="shared" ca="1" si="41"/>
        <v>Expansión</v>
      </c>
      <c r="W82" s="49">
        <f t="shared" ca="1" si="42"/>
        <v>0</v>
      </c>
      <c r="X82" s="49" t="str">
        <f t="shared" ca="1" si="43"/>
        <v>Expansión</v>
      </c>
      <c r="Y82" s="49">
        <f t="shared" ca="1" si="44"/>
        <v>0</v>
      </c>
      <c r="Z82" s="49" t="str">
        <f t="shared" ca="1" si="45"/>
        <v>Expansión</v>
      </c>
      <c r="AA82" s="49">
        <f t="shared" ca="1" si="46"/>
        <v>0</v>
      </c>
    </row>
    <row r="83" spans="13:27">
      <c r="M83" s="49">
        <f t="shared" si="32"/>
        <v>225</v>
      </c>
      <c r="N83" s="49" t="str">
        <f t="shared" ca="1" si="33"/>
        <v>Expansión</v>
      </c>
      <c r="O83" s="49">
        <f t="shared" ca="1" si="34"/>
        <v>0</v>
      </c>
      <c r="P83" s="49" t="str">
        <f t="shared" ca="1" si="35"/>
        <v>Expansión</v>
      </c>
      <c r="Q83" s="49">
        <f t="shared" ca="1" si="36"/>
        <v>0</v>
      </c>
      <c r="R83" s="49" t="str">
        <f t="shared" ca="1" si="37"/>
        <v>Expansión</v>
      </c>
      <c r="S83" s="49">
        <f t="shared" ca="1" si="38"/>
        <v>0</v>
      </c>
      <c r="T83" s="49" t="str">
        <f t="shared" ca="1" si="39"/>
        <v>Expansión</v>
      </c>
      <c r="U83" s="49">
        <f t="shared" ca="1" si="40"/>
        <v>0</v>
      </c>
      <c r="V83" s="49" t="str">
        <f t="shared" ca="1" si="41"/>
        <v>Expansión</v>
      </c>
      <c r="W83" s="49">
        <f t="shared" ca="1" si="42"/>
        <v>0</v>
      </c>
      <c r="X83" s="49" t="str">
        <f t="shared" ca="1" si="43"/>
        <v>Expansión</v>
      </c>
      <c r="Y83" s="49">
        <f t="shared" ca="1" si="44"/>
        <v>0</v>
      </c>
      <c r="Z83" s="49" t="str">
        <f t="shared" ca="1" si="45"/>
        <v>Expansión</v>
      </c>
      <c r="AA83" s="49">
        <f t="shared" ca="1" si="46"/>
        <v>0</v>
      </c>
    </row>
    <row r="84" spans="13:27">
      <c r="M84" s="49">
        <f t="shared" si="32"/>
        <v>226</v>
      </c>
      <c r="N84" s="49" t="str">
        <f t="shared" ca="1" si="33"/>
        <v>Expansión</v>
      </c>
      <c r="O84" s="49">
        <f t="shared" ca="1" si="34"/>
        <v>0</v>
      </c>
      <c r="P84" s="49" t="str">
        <f t="shared" ca="1" si="35"/>
        <v>Expansión</v>
      </c>
      <c r="Q84" s="49">
        <f t="shared" ca="1" si="36"/>
        <v>0</v>
      </c>
      <c r="R84" s="49" t="str">
        <f t="shared" ca="1" si="37"/>
        <v>Expansión</v>
      </c>
      <c r="S84" s="49">
        <f t="shared" ca="1" si="38"/>
        <v>0</v>
      </c>
      <c r="T84" s="49" t="str">
        <f t="shared" ca="1" si="39"/>
        <v>Expansión</v>
      </c>
      <c r="U84" s="49">
        <f t="shared" ca="1" si="40"/>
        <v>0</v>
      </c>
      <c r="V84" s="49" t="str">
        <f t="shared" ca="1" si="41"/>
        <v>Expansión</v>
      </c>
      <c r="W84" s="49">
        <f t="shared" ca="1" si="42"/>
        <v>0</v>
      </c>
      <c r="X84" s="49" t="str">
        <f t="shared" ca="1" si="43"/>
        <v>Expansión</v>
      </c>
      <c r="Y84" s="49">
        <f t="shared" ca="1" si="44"/>
        <v>0</v>
      </c>
      <c r="Z84" s="49" t="str">
        <f t="shared" ca="1" si="45"/>
        <v>Expansión</v>
      </c>
      <c r="AA84" s="49">
        <f t="shared" ca="1" si="46"/>
        <v>0</v>
      </c>
    </row>
    <row r="85" spans="13:27">
      <c r="M85" s="49">
        <f t="shared" si="32"/>
        <v>227</v>
      </c>
      <c r="N85" s="49" t="str">
        <f t="shared" ca="1" si="33"/>
        <v>Expansión</v>
      </c>
      <c r="O85" s="49">
        <f t="shared" ca="1" si="34"/>
        <v>0</v>
      </c>
      <c r="P85" s="49" t="str">
        <f t="shared" ca="1" si="35"/>
        <v>Expansión</v>
      </c>
      <c r="Q85" s="49">
        <f t="shared" ca="1" si="36"/>
        <v>0</v>
      </c>
      <c r="R85" s="49" t="str">
        <f t="shared" ca="1" si="37"/>
        <v>Expansión</v>
      </c>
      <c r="S85" s="49">
        <f t="shared" ca="1" si="38"/>
        <v>0</v>
      </c>
      <c r="T85" s="49" t="str">
        <f t="shared" ca="1" si="39"/>
        <v>Expansión</v>
      </c>
      <c r="U85" s="49">
        <f t="shared" ca="1" si="40"/>
        <v>0</v>
      </c>
      <c r="V85" s="49" t="str">
        <f t="shared" ca="1" si="41"/>
        <v>Expansión</v>
      </c>
      <c r="W85" s="49">
        <f t="shared" ca="1" si="42"/>
        <v>0</v>
      </c>
      <c r="X85" s="49" t="str">
        <f t="shared" ca="1" si="43"/>
        <v>Expansión</v>
      </c>
      <c r="Y85" s="49">
        <f t="shared" ca="1" si="44"/>
        <v>0</v>
      </c>
      <c r="Z85" s="49" t="str">
        <f t="shared" ca="1" si="45"/>
        <v>Expansión</v>
      </c>
      <c r="AA85" s="49">
        <f t="shared" ca="1" si="46"/>
        <v>0</v>
      </c>
    </row>
    <row r="86" spans="13:27">
      <c r="M86" s="49">
        <f t="shared" si="32"/>
        <v>228</v>
      </c>
      <c r="N86" s="49" t="str">
        <f t="shared" ca="1" si="33"/>
        <v>Expansión</v>
      </c>
      <c r="O86" s="49">
        <f t="shared" ca="1" si="34"/>
        <v>0</v>
      </c>
      <c r="P86" s="49" t="str">
        <f t="shared" ca="1" si="35"/>
        <v>Expansión</v>
      </c>
      <c r="Q86" s="49">
        <f t="shared" ca="1" si="36"/>
        <v>0</v>
      </c>
      <c r="R86" s="49" t="str">
        <f t="shared" ca="1" si="37"/>
        <v>Expansión</v>
      </c>
      <c r="S86" s="49">
        <f t="shared" ca="1" si="38"/>
        <v>0</v>
      </c>
      <c r="T86" s="49" t="str">
        <f t="shared" ca="1" si="39"/>
        <v>Expansión</v>
      </c>
      <c r="U86" s="49">
        <f t="shared" ca="1" si="40"/>
        <v>0</v>
      </c>
      <c r="V86" s="49" t="str">
        <f t="shared" ca="1" si="41"/>
        <v>Expansión</v>
      </c>
      <c r="W86" s="49">
        <f t="shared" ca="1" si="42"/>
        <v>0</v>
      </c>
      <c r="X86" s="49" t="str">
        <f t="shared" ca="1" si="43"/>
        <v>Expansión</v>
      </c>
      <c r="Y86" s="49">
        <f t="shared" ca="1" si="44"/>
        <v>0</v>
      </c>
      <c r="Z86" s="49" t="str">
        <f t="shared" ca="1" si="45"/>
        <v>Expansión</v>
      </c>
      <c r="AA86" s="49">
        <f t="shared" ca="1" si="46"/>
        <v>0</v>
      </c>
    </row>
    <row r="87" spans="13:27">
      <c r="M87" s="49">
        <f t="shared" si="32"/>
        <v>229</v>
      </c>
      <c r="N87" s="49" t="str">
        <f t="shared" ca="1" si="33"/>
        <v>Expansión</v>
      </c>
      <c r="O87" s="49">
        <f t="shared" ca="1" si="34"/>
        <v>0</v>
      </c>
      <c r="P87" s="49" t="str">
        <f t="shared" ca="1" si="35"/>
        <v>Expansión</v>
      </c>
      <c r="Q87" s="49">
        <f t="shared" ca="1" si="36"/>
        <v>0</v>
      </c>
      <c r="R87" s="49" t="str">
        <f t="shared" ca="1" si="37"/>
        <v>Expansión</v>
      </c>
      <c r="S87" s="49">
        <f t="shared" ca="1" si="38"/>
        <v>0</v>
      </c>
      <c r="T87" s="49" t="str">
        <f t="shared" ca="1" si="39"/>
        <v>Expansión</v>
      </c>
      <c r="U87" s="49">
        <f t="shared" ca="1" si="40"/>
        <v>0</v>
      </c>
      <c r="V87" s="49" t="str">
        <f t="shared" ca="1" si="41"/>
        <v>Expansión</v>
      </c>
      <c r="W87" s="49">
        <f t="shared" ca="1" si="42"/>
        <v>0</v>
      </c>
      <c r="X87" s="49" t="str">
        <f t="shared" ca="1" si="43"/>
        <v>Expansión</v>
      </c>
      <c r="Y87" s="49">
        <f t="shared" ca="1" si="44"/>
        <v>0</v>
      </c>
      <c r="Z87" s="49" t="str">
        <f t="shared" ca="1" si="45"/>
        <v>Expansión</v>
      </c>
      <c r="AA87" s="49">
        <f t="shared" ca="1" si="46"/>
        <v>0</v>
      </c>
    </row>
    <row r="88" spans="13:27">
      <c r="M88" s="49">
        <f t="shared" si="32"/>
        <v>230</v>
      </c>
      <c r="N88" s="49" t="str">
        <f t="shared" ca="1" si="33"/>
        <v>Expansión</v>
      </c>
      <c r="O88" s="49">
        <f t="shared" ca="1" si="34"/>
        <v>0</v>
      </c>
      <c r="P88" s="49" t="str">
        <f t="shared" ca="1" si="35"/>
        <v>Expansión</v>
      </c>
      <c r="Q88" s="49">
        <f t="shared" ca="1" si="36"/>
        <v>0</v>
      </c>
      <c r="R88" s="49" t="str">
        <f t="shared" ca="1" si="37"/>
        <v>Expansión</v>
      </c>
      <c r="S88" s="49">
        <f t="shared" ca="1" si="38"/>
        <v>0</v>
      </c>
      <c r="T88" s="49" t="str">
        <f t="shared" ca="1" si="39"/>
        <v>Expansión</v>
      </c>
      <c r="U88" s="49">
        <f t="shared" ca="1" si="40"/>
        <v>0</v>
      </c>
      <c r="V88" s="49" t="str">
        <f t="shared" ca="1" si="41"/>
        <v>Expansión</v>
      </c>
      <c r="W88" s="49">
        <f t="shared" ca="1" si="42"/>
        <v>0</v>
      </c>
      <c r="X88" s="49" t="str">
        <f t="shared" ca="1" si="43"/>
        <v>Expansión</v>
      </c>
      <c r="Y88" s="49">
        <f t="shared" ca="1" si="44"/>
        <v>0</v>
      </c>
      <c r="Z88" s="49" t="str">
        <f t="shared" ca="1" si="45"/>
        <v>Expansión</v>
      </c>
      <c r="AA88" s="49">
        <f t="shared" ca="1" si="46"/>
        <v>0</v>
      </c>
    </row>
    <row r="89" spans="13:27">
      <c r="M89" s="49">
        <f t="shared" si="32"/>
        <v>231</v>
      </c>
      <c r="N89" s="49" t="str">
        <f t="shared" ca="1" si="33"/>
        <v>Expansión</v>
      </c>
      <c r="O89" s="49">
        <f t="shared" ca="1" si="34"/>
        <v>0</v>
      </c>
      <c r="P89" s="49" t="str">
        <f t="shared" ca="1" si="35"/>
        <v>Expansión</v>
      </c>
      <c r="Q89" s="49">
        <f t="shared" ca="1" si="36"/>
        <v>0</v>
      </c>
      <c r="R89" s="49" t="str">
        <f t="shared" ca="1" si="37"/>
        <v>Expansión</v>
      </c>
      <c r="S89" s="49">
        <f t="shared" ca="1" si="38"/>
        <v>0</v>
      </c>
      <c r="T89" s="49" t="str">
        <f t="shared" ca="1" si="39"/>
        <v>Expansión</v>
      </c>
      <c r="U89" s="49">
        <f t="shared" ca="1" si="40"/>
        <v>0</v>
      </c>
      <c r="V89" s="49" t="str">
        <f t="shared" ca="1" si="41"/>
        <v>Expansión</v>
      </c>
      <c r="W89" s="49">
        <f t="shared" ca="1" si="42"/>
        <v>0</v>
      </c>
      <c r="X89" s="49" t="str">
        <f t="shared" ca="1" si="43"/>
        <v>Expansión</v>
      </c>
      <c r="Y89" s="49">
        <f t="shared" ca="1" si="44"/>
        <v>0</v>
      </c>
      <c r="Z89" s="49" t="str">
        <f t="shared" ca="1" si="45"/>
        <v>Expansión</v>
      </c>
      <c r="AA89" s="49">
        <f t="shared" ca="1" si="46"/>
        <v>0</v>
      </c>
    </row>
    <row r="90" spans="13:27">
      <c r="M90" s="49">
        <f t="shared" si="32"/>
        <v>232</v>
      </c>
      <c r="N90" s="49" t="str">
        <f t="shared" ca="1" si="33"/>
        <v>Expansión</v>
      </c>
      <c r="O90" s="49">
        <f t="shared" ca="1" si="34"/>
        <v>0</v>
      </c>
      <c r="P90" s="49" t="str">
        <f t="shared" ca="1" si="35"/>
        <v>Expansión</v>
      </c>
      <c r="Q90" s="49">
        <f t="shared" ca="1" si="36"/>
        <v>0</v>
      </c>
      <c r="R90" s="49" t="str">
        <f t="shared" ca="1" si="37"/>
        <v>Expansión</v>
      </c>
      <c r="S90" s="49">
        <f t="shared" ca="1" si="38"/>
        <v>0</v>
      </c>
      <c r="T90" s="49" t="str">
        <f t="shared" ca="1" si="39"/>
        <v>Expansión</v>
      </c>
      <c r="U90" s="49">
        <f t="shared" ca="1" si="40"/>
        <v>0</v>
      </c>
      <c r="V90" s="49" t="str">
        <f t="shared" ca="1" si="41"/>
        <v>Expansión</v>
      </c>
      <c r="W90" s="49">
        <f t="shared" ca="1" si="42"/>
        <v>0</v>
      </c>
      <c r="X90" s="49" t="str">
        <f t="shared" ca="1" si="43"/>
        <v>Expansión</v>
      </c>
      <c r="Y90" s="49">
        <f t="shared" ca="1" si="44"/>
        <v>0</v>
      </c>
      <c r="Z90" s="49" t="str">
        <f t="shared" ca="1" si="45"/>
        <v>Expansión</v>
      </c>
      <c r="AA90" s="49">
        <f t="shared" ca="1" si="46"/>
        <v>0</v>
      </c>
    </row>
    <row r="91" spans="13:27">
      <c r="M91" s="49">
        <f t="shared" si="32"/>
        <v>233</v>
      </c>
      <c r="N91" s="49" t="str">
        <f t="shared" ca="1" si="33"/>
        <v>Expansión</v>
      </c>
      <c r="O91" s="49">
        <f t="shared" ca="1" si="34"/>
        <v>0</v>
      </c>
      <c r="P91" s="49" t="str">
        <f t="shared" ca="1" si="35"/>
        <v>Expansión</v>
      </c>
      <c r="Q91" s="49">
        <f t="shared" ca="1" si="36"/>
        <v>0</v>
      </c>
      <c r="R91" s="49" t="str">
        <f t="shared" ca="1" si="37"/>
        <v>Expansión</v>
      </c>
      <c r="S91" s="49">
        <f t="shared" ca="1" si="38"/>
        <v>0</v>
      </c>
      <c r="T91" s="49" t="str">
        <f t="shared" ca="1" si="39"/>
        <v>Expansión</v>
      </c>
      <c r="U91" s="49">
        <f t="shared" ca="1" si="40"/>
        <v>0</v>
      </c>
      <c r="V91" s="49" t="str">
        <f t="shared" ca="1" si="41"/>
        <v>Expansión</v>
      </c>
      <c r="W91" s="49">
        <f t="shared" ca="1" si="42"/>
        <v>0</v>
      </c>
      <c r="X91" s="49" t="str">
        <f t="shared" ca="1" si="43"/>
        <v>Expansión</v>
      </c>
      <c r="Y91" s="49">
        <f t="shared" ca="1" si="44"/>
        <v>0</v>
      </c>
      <c r="Z91" s="49" t="str">
        <f t="shared" ca="1" si="45"/>
        <v>Expansión</v>
      </c>
      <c r="AA91" s="49">
        <f t="shared" ca="1" si="46"/>
        <v>0</v>
      </c>
    </row>
    <row r="92" spans="13:27">
      <c r="M92" s="49">
        <f t="shared" si="32"/>
        <v>234</v>
      </c>
      <c r="N92" s="49" t="str">
        <f t="shared" ca="1" si="33"/>
        <v>Expansión</v>
      </c>
      <c r="O92" s="49">
        <f t="shared" ca="1" si="34"/>
        <v>0</v>
      </c>
      <c r="P92" s="49" t="str">
        <f t="shared" ca="1" si="35"/>
        <v>Expansión</v>
      </c>
      <c r="Q92" s="49">
        <f t="shared" ca="1" si="36"/>
        <v>0</v>
      </c>
      <c r="R92" s="49" t="str">
        <f t="shared" ca="1" si="37"/>
        <v>Expansión</v>
      </c>
      <c r="S92" s="49">
        <f t="shared" ca="1" si="38"/>
        <v>0</v>
      </c>
      <c r="T92" s="49" t="str">
        <f t="shared" ca="1" si="39"/>
        <v>Expansión</v>
      </c>
      <c r="U92" s="49">
        <f t="shared" ca="1" si="40"/>
        <v>0</v>
      </c>
      <c r="V92" s="49" t="str">
        <f t="shared" ca="1" si="41"/>
        <v>Expansión</v>
      </c>
      <c r="W92" s="49">
        <f t="shared" ca="1" si="42"/>
        <v>0</v>
      </c>
      <c r="X92" s="49" t="str">
        <f t="shared" ca="1" si="43"/>
        <v>Expansión</v>
      </c>
      <c r="Y92" s="49">
        <f t="shared" ca="1" si="44"/>
        <v>0</v>
      </c>
      <c r="Z92" s="49" t="str">
        <f t="shared" ca="1" si="45"/>
        <v>Expansión</v>
      </c>
      <c r="AA92" s="49">
        <f t="shared" ca="1" si="46"/>
        <v>0</v>
      </c>
    </row>
    <row r="93" spans="13:27">
      <c r="M93" s="49">
        <f t="shared" si="32"/>
        <v>235</v>
      </c>
      <c r="N93" s="49" t="str">
        <f t="shared" ca="1" si="33"/>
        <v>Expansión</v>
      </c>
      <c r="O93" s="49">
        <f t="shared" ca="1" si="34"/>
        <v>0</v>
      </c>
      <c r="P93" s="49" t="str">
        <f t="shared" ca="1" si="35"/>
        <v>Expansión</v>
      </c>
      <c r="Q93" s="49">
        <f t="shared" ca="1" si="36"/>
        <v>0</v>
      </c>
      <c r="R93" s="49" t="str">
        <f t="shared" ca="1" si="37"/>
        <v>Expansión</v>
      </c>
      <c r="S93" s="49">
        <f t="shared" ca="1" si="38"/>
        <v>0</v>
      </c>
      <c r="T93" s="49" t="str">
        <f t="shared" ca="1" si="39"/>
        <v>Expansión</v>
      </c>
      <c r="U93" s="49">
        <f t="shared" ca="1" si="40"/>
        <v>0</v>
      </c>
      <c r="V93" s="49" t="str">
        <f t="shared" ca="1" si="41"/>
        <v>Expansión</v>
      </c>
      <c r="W93" s="49">
        <f t="shared" ca="1" si="42"/>
        <v>0</v>
      </c>
      <c r="X93" s="49" t="str">
        <f t="shared" ca="1" si="43"/>
        <v>Expansión</v>
      </c>
      <c r="Y93" s="49">
        <f t="shared" ca="1" si="44"/>
        <v>0</v>
      </c>
      <c r="Z93" s="49" t="str">
        <f t="shared" ca="1" si="45"/>
        <v>Contracción</v>
      </c>
      <c r="AA93" s="49">
        <f t="shared" ca="1" si="46"/>
        <v>0</v>
      </c>
    </row>
    <row r="94" spans="13:27">
      <c r="M94" s="49">
        <f t="shared" si="32"/>
        <v>236</v>
      </c>
      <c r="N94" s="49" t="str">
        <f t="shared" ca="1" si="33"/>
        <v>Expansión</v>
      </c>
      <c r="O94" s="49">
        <f t="shared" ca="1" si="34"/>
        <v>0</v>
      </c>
      <c r="P94" s="49" t="str">
        <f t="shared" ca="1" si="35"/>
        <v>Expansión</v>
      </c>
      <c r="Q94" s="49">
        <f t="shared" ca="1" si="36"/>
        <v>0</v>
      </c>
      <c r="R94" s="49" t="str">
        <f t="shared" ca="1" si="37"/>
        <v>Expansión</v>
      </c>
      <c r="S94" s="49">
        <f t="shared" ca="1" si="38"/>
        <v>0</v>
      </c>
      <c r="T94" s="49" t="str">
        <f t="shared" ca="1" si="39"/>
        <v>Expansión</v>
      </c>
      <c r="U94" s="49">
        <f t="shared" ca="1" si="40"/>
        <v>0</v>
      </c>
      <c r="V94" s="49" t="str">
        <f t="shared" ca="1" si="41"/>
        <v>Expansión</v>
      </c>
      <c r="W94" s="49">
        <f t="shared" ca="1" si="42"/>
        <v>0</v>
      </c>
      <c r="X94" s="49" t="str">
        <f t="shared" ca="1" si="43"/>
        <v>Contracción</v>
      </c>
      <c r="Y94" s="49">
        <f t="shared" ca="1" si="44"/>
        <v>0</v>
      </c>
      <c r="Z94" s="49" t="str">
        <f t="shared" ca="1" si="45"/>
        <v>Expansión</v>
      </c>
      <c r="AA94" s="49">
        <f t="shared" ca="1" si="46"/>
        <v>1</v>
      </c>
    </row>
    <row r="95" spans="13:27">
      <c r="M95" s="49">
        <f t="shared" si="32"/>
        <v>237</v>
      </c>
      <c r="N95" s="49" t="str">
        <f t="shared" ca="1" si="33"/>
        <v>Expansión</v>
      </c>
      <c r="O95" s="49">
        <f t="shared" ca="1" si="34"/>
        <v>0</v>
      </c>
      <c r="P95" s="49" t="str">
        <f t="shared" ca="1" si="35"/>
        <v>Expansión</v>
      </c>
      <c r="Q95" s="49">
        <f t="shared" ca="1" si="36"/>
        <v>0</v>
      </c>
      <c r="R95" s="49" t="str">
        <f t="shared" ca="1" si="37"/>
        <v>Expansión</v>
      </c>
      <c r="S95" s="49">
        <f t="shared" ca="1" si="38"/>
        <v>0</v>
      </c>
      <c r="T95" s="49" t="str">
        <f t="shared" ca="1" si="39"/>
        <v>Expansión</v>
      </c>
      <c r="U95" s="49">
        <f t="shared" ca="1" si="40"/>
        <v>0</v>
      </c>
      <c r="V95" s="49" t="str">
        <f t="shared" ca="1" si="41"/>
        <v>Expansión</v>
      </c>
      <c r="W95" s="49">
        <f t="shared" ca="1" si="42"/>
        <v>0</v>
      </c>
      <c r="X95" s="49" t="str">
        <f t="shared" ca="1" si="43"/>
        <v>Contracción</v>
      </c>
      <c r="Y95" s="49">
        <f t="shared" ca="1" si="44"/>
        <v>0</v>
      </c>
      <c r="Z95" s="49" t="str">
        <f t="shared" ca="1" si="45"/>
        <v>Expansión</v>
      </c>
      <c r="AA95" s="49">
        <f t="shared" ca="1" si="46"/>
        <v>1</v>
      </c>
    </row>
    <row r="96" spans="13:27">
      <c r="M96" s="49">
        <f t="shared" si="32"/>
        <v>238</v>
      </c>
      <c r="N96" s="49" t="str">
        <f t="shared" ca="1" si="33"/>
        <v>Expansión</v>
      </c>
      <c r="O96" s="49">
        <f t="shared" ca="1" si="34"/>
        <v>0</v>
      </c>
      <c r="P96" s="49" t="str">
        <f t="shared" ca="1" si="35"/>
        <v>Expansión</v>
      </c>
      <c r="Q96" s="49">
        <f t="shared" ca="1" si="36"/>
        <v>0</v>
      </c>
      <c r="R96" s="49" t="str">
        <f t="shared" ca="1" si="37"/>
        <v>Expansión</v>
      </c>
      <c r="S96" s="49">
        <f t="shared" ca="1" si="38"/>
        <v>0</v>
      </c>
      <c r="T96" s="49" t="str">
        <f t="shared" ca="1" si="39"/>
        <v>Expansión</v>
      </c>
      <c r="U96" s="49">
        <f t="shared" ca="1" si="40"/>
        <v>0</v>
      </c>
      <c r="V96" s="49" t="str">
        <f t="shared" ca="1" si="41"/>
        <v>Expansión</v>
      </c>
      <c r="W96" s="49">
        <f t="shared" ca="1" si="42"/>
        <v>0</v>
      </c>
      <c r="X96" s="49" t="str">
        <f t="shared" ca="1" si="43"/>
        <v>Expansión</v>
      </c>
      <c r="Y96" s="49">
        <f t="shared" ca="1" si="44"/>
        <v>0</v>
      </c>
      <c r="Z96" s="49" t="str">
        <f t="shared" ca="1" si="45"/>
        <v>Expansión</v>
      </c>
      <c r="AA96" s="49">
        <f t="shared" ca="1" si="46"/>
        <v>1</v>
      </c>
    </row>
    <row r="97" spans="13:27">
      <c r="M97" s="49">
        <f t="shared" si="32"/>
        <v>239</v>
      </c>
      <c r="N97" s="49" t="str">
        <f t="shared" ca="1" si="33"/>
        <v>Expansión</v>
      </c>
      <c r="O97" s="49">
        <f t="shared" ca="1" si="34"/>
        <v>0</v>
      </c>
      <c r="P97" s="49" t="str">
        <f t="shared" ca="1" si="35"/>
        <v>Expansión</v>
      </c>
      <c r="Q97" s="49">
        <f t="shared" ca="1" si="36"/>
        <v>0</v>
      </c>
      <c r="R97" s="49" t="str">
        <f t="shared" ca="1" si="37"/>
        <v>Expansión</v>
      </c>
      <c r="S97" s="49">
        <f t="shared" ca="1" si="38"/>
        <v>0</v>
      </c>
      <c r="T97" s="49" t="str">
        <f t="shared" ca="1" si="39"/>
        <v>Expansión</v>
      </c>
      <c r="U97" s="49">
        <f t="shared" ca="1" si="40"/>
        <v>0</v>
      </c>
      <c r="V97" s="49" t="str">
        <f t="shared" ca="1" si="41"/>
        <v>Expansión</v>
      </c>
      <c r="W97" s="49">
        <f t="shared" ca="1" si="42"/>
        <v>0</v>
      </c>
      <c r="X97" s="49" t="str">
        <f t="shared" ca="1" si="43"/>
        <v>Contracción</v>
      </c>
      <c r="Y97" s="49">
        <f t="shared" ca="1" si="44"/>
        <v>1</v>
      </c>
      <c r="Z97" s="49" t="str">
        <f t="shared" ca="1" si="45"/>
        <v>Expansión</v>
      </c>
      <c r="AA97" s="49">
        <f t="shared" ca="1" si="46"/>
        <v>1</v>
      </c>
    </row>
    <row r="98" spans="13:27">
      <c r="M98" s="49">
        <f t="shared" si="32"/>
        <v>240</v>
      </c>
      <c r="N98" s="49" t="str">
        <f t="shared" ca="1" si="33"/>
        <v>Expansión</v>
      </c>
      <c r="O98" s="49">
        <f t="shared" ca="1" si="34"/>
        <v>0</v>
      </c>
      <c r="P98" s="49" t="str">
        <f t="shared" ca="1" si="35"/>
        <v>Expansión</v>
      </c>
      <c r="Q98" s="49">
        <f t="shared" ca="1" si="36"/>
        <v>0</v>
      </c>
      <c r="R98" s="49" t="str">
        <f t="shared" ca="1" si="37"/>
        <v>Expansión</v>
      </c>
      <c r="S98" s="49">
        <f t="shared" ca="1" si="38"/>
        <v>0</v>
      </c>
      <c r="T98" s="49" t="str">
        <f t="shared" ca="1" si="39"/>
        <v>Expansión</v>
      </c>
      <c r="U98" s="49">
        <f t="shared" ca="1" si="40"/>
        <v>0</v>
      </c>
      <c r="V98" s="49" t="str">
        <f t="shared" ca="1" si="41"/>
        <v>Expansión</v>
      </c>
      <c r="W98" s="49">
        <f t="shared" ca="1" si="42"/>
        <v>0</v>
      </c>
      <c r="X98" s="49" t="str">
        <f t="shared" ca="1" si="43"/>
        <v>Contracción</v>
      </c>
      <c r="Y98" s="49">
        <f t="shared" ca="1" si="44"/>
        <v>1</v>
      </c>
      <c r="Z98" s="49" t="str">
        <f t="shared" ca="1" si="45"/>
        <v>Expansión</v>
      </c>
      <c r="AA98" s="49">
        <f t="shared" ca="1" si="46"/>
        <v>1</v>
      </c>
    </row>
    <row r="99" spans="13:27">
      <c r="M99" s="49">
        <f t="shared" si="32"/>
        <v>241</v>
      </c>
      <c r="N99" s="49" t="str">
        <f t="shared" ca="1" si="33"/>
        <v>Contracción</v>
      </c>
      <c r="O99" s="49">
        <f t="shared" ca="1" si="34"/>
        <v>0</v>
      </c>
      <c r="P99" s="49" t="str">
        <f t="shared" ca="1" si="35"/>
        <v>Umbral</v>
      </c>
      <c r="Q99" s="49">
        <f t="shared" ca="1" si="36"/>
        <v>0</v>
      </c>
      <c r="R99" s="49" t="str">
        <f t="shared" ca="1" si="37"/>
        <v>Contracción</v>
      </c>
      <c r="S99" s="49">
        <f t="shared" ca="1" si="38"/>
        <v>0</v>
      </c>
      <c r="T99" s="49" t="str">
        <f t="shared" ca="1" si="39"/>
        <v>Expansión</v>
      </c>
      <c r="U99" s="49">
        <f t="shared" ca="1" si="40"/>
        <v>0</v>
      </c>
      <c r="V99" s="49" t="str">
        <f t="shared" ca="1" si="41"/>
        <v>Contracción</v>
      </c>
      <c r="W99" s="49">
        <f t="shared" ca="1" si="42"/>
        <v>0</v>
      </c>
      <c r="X99" s="49" t="str">
        <f t="shared" ca="1" si="43"/>
        <v>Contracción</v>
      </c>
      <c r="Y99" s="49">
        <f t="shared" ca="1" si="44"/>
        <v>1</v>
      </c>
      <c r="Z99" s="49" t="str">
        <f t="shared" ca="1" si="45"/>
        <v>Expansión</v>
      </c>
      <c r="AA99" s="49">
        <f t="shared" ca="1" si="46"/>
        <v>1</v>
      </c>
    </row>
    <row r="100" spans="13:27">
      <c r="M100" s="49">
        <f t="shared" si="32"/>
        <v>242</v>
      </c>
      <c r="N100" s="49" t="str">
        <f t="shared" ca="1" si="33"/>
        <v>Contracción</v>
      </c>
      <c r="O100" s="49">
        <f t="shared" ca="1" si="34"/>
        <v>0</v>
      </c>
      <c r="P100" s="49" t="str">
        <f t="shared" ca="1" si="35"/>
        <v>Contracción</v>
      </c>
      <c r="Q100" s="49">
        <f t="shared" ca="1" si="36"/>
        <v>1</v>
      </c>
      <c r="R100" s="49" t="str">
        <f t="shared" ca="1" si="37"/>
        <v>Contracción</v>
      </c>
      <c r="S100" s="49">
        <f t="shared" ca="1" si="38"/>
        <v>0</v>
      </c>
      <c r="T100" s="49" t="str">
        <f t="shared" ca="1" si="39"/>
        <v>Contracción</v>
      </c>
      <c r="U100" s="49">
        <f t="shared" ca="1" si="40"/>
        <v>0</v>
      </c>
      <c r="V100" s="49" t="str">
        <f t="shared" ca="1" si="41"/>
        <v>Contracción</v>
      </c>
      <c r="W100" s="49">
        <f t="shared" ca="1" si="42"/>
        <v>0</v>
      </c>
      <c r="X100" s="49" t="str">
        <f t="shared" ca="1" si="43"/>
        <v>Contracción</v>
      </c>
      <c r="Y100" s="49">
        <f t="shared" ca="1" si="44"/>
        <v>1</v>
      </c>
      <c r="Z100" s="49" t="str">
        <f t="shared" ca="1" si="45"/>
        <v>Expansión</v>
      </c>
      <c r="AA100" s="49">
        <f t="shared" ca="1" si="46"/>
        <v>1</v>
      </c>
    </row>
    <row r="101" spans="13:27">
      <c r="M101" s="49">
        <f t="shared" si="32"/>
        <v>243</v>
      </c>
      <c r="N101" s="49" t="str">
        <f t="shared" ca="1" si="33"/>
        <v>Expansión</v>
      </c>
      <c r="O101" s="49">
        <f t="shared" ca="1" si="34"/>
        <v>0</v>
      </c>
      <c r="P101" s="49" t="str">
        <f t="shared" ca="1" si="35"/>
        <v>Contracción</v>
      </c>
      <c r="Q101" s="49">
        <f t="shared" ca="1" si="36"/>
        <v>1</v>
      </c>
      <c r="R101" s="49" t="str">
        <f t="shared" ca="1" si="37"/>
        <v>Expansión</v>
      </c>
      <c r="S101" s="49">
        <f t="shared" ca="1" si="38"/>
        <v>0</v>
      </c>
      <c r="T101" s="49" t="str">
        <f t="shared" ca="1" si="39"/>
        <v>Expansión</v>
      </c>
      <c r="U101" s="49">
        <f t="shared" ca="1" si="40"/>
        <v>0</v>
      </c>
      <c r="V101" s="49" t="str">
        <f t="shared" ca="1" si="41"/>
        <v>Expansión</v>
      </c>
      <c r="W101" s="49">
        <f t="shared" ca="1" si="42"/>
        <v>0</v>
      </c>
      <c r="X101" s="49" t="str">
        <f t="shared" ca="1" si="43"/>
        <v>Contracción</v>
      </c>
      <c r="Y101" s="49">
        <f t="shared" ca="1" si="44"/>
        <v>1</v>
      </c>
      <c r="Z101" s="49" t="str">
        <f t="shared" ca="1" si="45"/>
        <v>Expansión</v>
      </c>
      <c r="AA101" s="49">
        <f t="shared" ca="1" si="46"/>
        <v>1</v>
      </c>
    </row>
    <row r="102" spans="13:27">
      <c r="M102" s="49">
        <f t="shared" si="32"/>
        <v>244</v>
      </c>
      <c r="N102" s="49" t="str">
        <f t="shared" ca="1" si="33"/>
        <v>Contracción</v>
      </c>
      <c r="O102" s="49">
        <f t="shared" ca="1" si="34"/>
        <v>1</v>
      </c>
      <c r="P102" s="49" t="str">
        <f t="shared" ca="1" si="35"/>
        <v>Contracción</v>
      </c>
      <c r="Q102" s="49">
        <f t="shared" ca="1" si="36"/>
        <v>1</v>
      </c>
      <c r="R102" s="49" t="str">
        <f t="shared" ca="1" si="37"/>
        <v>Contracción</v>
      </c>
      <c r="S102" s="49">
        <f t="shared" ca="1" si="38"/>
        <v>1</v>
      </c>
      <c r="T102" s="49" t="str">
        <f t="shared" ca="1" si="39"/>
        <v>Contracción</v>
      </c>
      <c r="U102" s="49">
        <f t="shared" ca="1" si="40"/>
        <v>1</v>
      </c>
      <c r="V102" s="49" t="str">
        <f t="shared" ca="1" si="41"/>
        <v>Contracción</v>
      </c>
      <c r="W102" s="49">
        <f t="shared" ca="1" si="42"/>
        <v>1</v>
      </c>
      <c r="X102" s="49" t="str">
        <f t="shared" ca="1" si="43"/>
        <v>Contracción</v>
      </c>
      <c r="Y102" s="49">
        <f t="shared" ca="1" si="44"/>
        <v>1</v>
      </c>
      <c r="Z102" s="49" t="str">
        <f t="shared" ca="1" si="45"/>
        <v>Expansión</v>
      </c>
      <c r="AA102" s="49">
        <f t="shared" ca="1" si="46"/>
        <v>1</v>
      </c>
    </row>
    <row r="103" spans="13:27">
      <c r="M103" s="49">
        <f t="shared" si="32"/>
        <v>245</v>
      </c>
      <c r="N103" s="49" t="str">
        <f t="shared" ca="1" si="33"/>
        <v>Contracción</v>
      </c>
      <c r="O103" s="49">
        <f t="shared" ca="1" si="34"/>
        <v>1</v>
      </c>
      <c r="P103" s="49" t="str">
        <f t="shared" ca="1" si="35"/>
        <v>Contracción</v>
      </c>
      <c r="Q103" s="49">
        <f t="shared" ca="1" si="36"/>
        <v>1</v>
      </c>
      <c r="R103" s="49" t="str">
        <f t="shared" ca="1" si="37"/>
        <v>Contracción</v>
      </c>
      <c r="S103" s="49">
        <f t="shared" ca="1" si="38"/>
        <v>1</v>
      </c>
      <c r="T103" s="49" t="str">
        <f t="shared" ca="1" si="39"/>
        <v>Contracción</v>
      </c>
      <c r="U103" s="49">
        <f t="shared" ca="1" si="40"/>
        <v>1</v>
      </c>
      <c r="V103" s="49" t="str">
        <f t="shared" ca="1" si="41"/>
        <v>Contracción</v>
      </c>
      <c r="W103" s="49">
        <f t="shared" ca="1" si="42"/>
        <v>1</v>
      </c>
      <c r="X103" s="49" t="str">
        <f t="shared" ca="1" si="43"/>
        <v>Contracción</v>
      </c>
      <c r="Y103" s="49">
        <f t="shared" ca="1" si="44"/>
        <v>1</v>
      </c>
      <c r="Z103" s="49" t="str">
        <f t="shared" ca="1" si="45"/>
        <v>Expansión</v>
      </c>
      <c r="AA103" s="49">
        <f t="shared" ca="1" si="46"/>
        <v>1</v>
      </c>
    </row>
    <row r="104" spans="13:27">
      <c r="M104" s="49">
        <f t="shared" si="32"/>
        <v>246</v>
      </c>
      <c r="N104" s="49" t="str">
        <f t="shared" ca="1" si="33"/>
        <v>Contracción</v>
      </c>
      <c r="O104" s="49">
        <f t="shared" ca="1" si="34"/>
        <v>1</v>
      </c>
      <c r="P104" s="49" t="str">
        <f t="shared" ca="1" si="35"/>
        <v>Contracción</v>
      </c>
      <c r="Q104" s="49">
        <f t="shared" ca="1" si="36"/>
        <v>1</v>
      </c>
      <c r="R104" s="49" t="str">
        <f t="shared" ca="1" si="37"/>
        <v>Contracción</v>
      </c>
      <c r="S104" s="49">
        <f t="shared" ca="1" si="38"/>
        <v>1</v>
      </c>
      <c r="T104" s="49" t="str">
        <f t="shared" ca="1" si="39"/>
        <v>Contracción</v>
      </c>
      <c r="U104" s="49">
        <f t="shared" ca="1" si="40"/>
        <v>1</v>
      </c>
      <c r="V104" s="49" t="str">
        <f t="shared" ca="1" si="41"/>
        <v>Contracción</v>
      </c>
      <c r="W104" s="49">
        <f t="shared" ca="1" si="42"/>
        <v>1</v>
      </c>
      <c r="X104" s="49" t="str">
        <f t="shared" ca="1" si="43"/>
        <v>Contracción</v>
      </c>
      <c r="Y104" s="49">
        <f t="shared" ca="1" si="44"/>
        <v>1</v>
      </c>
      <c r="Z104" s="49" t="str">
        <f t="shared" ca="1" si="45"/>
        <v>Expansión</v>
      </c>
      <c r="AA104" s="49">
        <f t="shared" ca="1" si="46"/>
        <v>1</v>
      </c>
    </row>
    <row r="105" spans="13:27">
      <c r="M105" s="49">
        <f t="shared" si="32"/>
        <v>247</v>
      </c>
      <c r="N105" s="49" t="str">
        <f t="shared" ca="1" si="33"/>
        <v>Contracción</v>
      </c>
      <c r="O105" s="49">
        <v>1</v>
      </c>
      <c r="P105" s="49" t="str">
        <f t="shared" ca="1" si="35"/>
        <v>Contracción</v>
      </c>
      <c r="Q105" s="49">
        <v>1</v>
      </c>
      <c r="R105" s="49" t="str">
        <f t="shared" ca="1" si="37"/>
        <v>Contracción</v>
      </c>
      <c r="S105" s="49">
        <v>1</v>
      </c>
      <c r="T105" s="49" t="str">
        <f t="shared" ca="1" si="39"/>
        <v>Contracción</v>
      </c>
      <c r="U105" s="49">
        <v>1</v>
      </c>
      <c r="V105" s="49" t="str">
        <f t="shared" ca="1" si="41"/>
        <v>Contracción</v>
      </c>
      <c r="W105" s="49">
        <v>1</v>
      </c>
      <c r="X105" s="49" t="str">
        <f t="shared" ca="1" si="43"/>
        <v>Contracción</v>
      </c>
      <c r="Y105" s="49">
        <v>1</v>
      </c>
      <c r="Z105" s="49" t="str">
        <f t="shared" ca="1" si="45"/>
        <v>Expansión</v>
      </c>
      <c r="AA105" s="49">
        <v>1</v>
      </c>
    </row>
  </sheetData>
  <mergeCells count="9">
    <mergeCell ref="C4:C5"/>
    <mergeCell ref="H4:H5"/>
    <mergeCell ref="B13:H13"/>
    <mergeCell ref="B14:H14"/>
    <mergeCell ref="B4:B5"/>
    <mergeCell ref="E4:E5"/>
    <mergeCell ref="F4:F5"/>
    <mergeCell ref="G4:G5"/>
    <mergeCell ref="D4:D5"/>
  </mergeCells>
  <pageMargins left="0.70866141732283472" right="0.70866141732283472" top="0.74803149606299213" bottom="0.74803149606299213" header="0.31496062992125984" footer="0.31496062992125984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Controles</vt:lpstr>
      <vt:lpstr>Manufacturero</vt:lpstr>
      <vt:lpstr>No Manufacturero</vt:lpstr>
      <vt:lpstr>Mínimos</vt:lpstr>
      <vt:lpstr>Gráficas </vt:lpstr>
      <vt:lpstr>Cuadro Manufacturero</vt:lpstr>
      <vt:lpstr>Cuadro No Manufacturero</vt:lpstr>
      <vt:lpstr>'Cuadro Manufacturero'!Área_de_impresión</vt:lpstr>
      <vt:lpstr>contar</vt:lpstr>
      <vt:lpstr>mes_ant</vt:lpstr>
      <vt:lpstr>mes_pre</vt:lpstr>
      <vt:lpstr>'No Manufacturero'!Títulos_a_imprimir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Luna</dc:creator>
  <cp:lastModifiedBy>Vladimir Olea</cp:lastModifiedBy>
  <cp:lastPrinted>2019-03-27T23:01:21Z</cp:lastPrinted>
  <dcterms:created xsi:type="dcterms:W3CDTF">2002-02-06T20:03:38Z</dcterms:created>
  <dcterms:modified xsi:type="dcterms:W3CDTF">2025-04-01T15:47:53Z</dcterms:modified>
</cp:coreProperties>
</file>